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21894" documentId="8_{2CA80AE7-9D96-46B8-9EAF-FB2868ED65CD}" xr6:coauthVersionLast="47" xr6:coauthVersionMax="47" xr10:uidLastSave="{E22AF60E-320C-4ACB-8F18-4CBD2893F601}"/>
  <bookViews>
    <workbookView xWindow="-120" yWindow="-120" windowWidth="51840" windowHeight="21120" activeTab="3" xr2:uid="{47F8C5C1-346D-4657-B01B-ADE24D128F61}"/>
  </bookViews>
  <sheets>
    <sheet name="Guidance" sheetId="10" r:id="rId1"/>
    <sheet name="Quality" sheetId="6" r:id="rId2"/>
    <sheet name="Price" sheetId="8" r:id="rId3"/>
    <sheet name="Contract risk" sheetId="7" r:id="rId4"/>
    <sheet name="DROP-DOWN"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7" l="1"/>
  <c r="G84" i="7" l="1"/>
  <c r="G85" i="7"/>
  <c r="G86" i="7"/>
  <c r="G87" i="7"/>
  <c r="G88" i="7"/>
  <c r="G89" i="7"/>
  <c r="G83" i="7"/>
  <c r="G10" i="7"/>
  <c r="G11" i="7"/>
  <c r="G12" i="7"/>
  <c r="G13" i="7"/>
  <c r="G14" i="7"/>
  <c r="G15" i="7"/>
  <c r="G16" i="7"/>
  <c r="G17" i="7"/>
  <c r="G18" i="7"/>
  <c r="G19" i="7"/>
  <c r="G20" i="7"/>
  <c r="G21" i="7"/>
  <c r="G22" i="7"/>
  <c r="G23" i="7"/>
  <c r="G24" i="7"/>
  <c r="G25" i="7"/>
  <c r="G26" i="7"/>
  <c r="G27" i="7"/>
  <c r="G28" i="7"/>
  <c r="G29" i="7"/>
  <c r="G30" i="7"/>
  <c r="G31" i="7"/>
  <c r="G32" i="7"/>
  <c r="G33" i="7"/>
  <c r="G34" i="7"/>
  <c r="G35" i="7"/>
  <c r="G9" i="7"/>
  <c r="E59" i="6"/>
  <c r="E58" i="6"/>
  <c r="E36" i="6"/>
  <c r="E32" i="6"/>
  <c r="E40" i="8"/>
  <c r="F40" i="8" s="1"/>
  <c r="I40" i="8" s="1"/>
  <c r="E33" i="8"/>
  <c r="F33" i="8" s="1"/>
  <c r="I33" i="8" s="1"/>
  <c r="E19" i="8"/>
  <c r="F19" i="8" s="1"/>
  <c r="E17" i="8"/>
  <c r="F17" i="8" s="1"/>
  <c r="I17" i="8" s="1"/>
  <c r="E16" i="8"/>
  <c r="F16" i="8" s="1"/>
  <c r="I16" i="8" s="1"/>
  <c r="E10" i="8"/>
  <c r="F10" i="8" s="1"/>
  <c r="E42" i="8"/>
  <c r="F42" i="8" s="1"/>
  <c r="E34" i="8"/>
  <c r="F34" i="8" s="1"/>
  <c r="I34" i="8" s="1"/>
  <c r="E32" i="8"/>
  <c r="F32" i="8" s="1"/>
  <c r="C43" i="8"/>
  <c r="E43" i="8" s="1"/>
  <c r="E36" i="8"/>
  <c r="F36" i="8" s="1"/>
  <c r="I36" i="8" s="1"/>
  <c r="E30" i="8"/>
  <c r="F30" i="8" s="1"/>
  <c r="E27" i="8"/>
  <c r="F27" i="8" s="1"/>
  <c r="E25" i="8"/>
  <c r="F25" i="8" s="1"/>
  <c r="E24" i="8"/>
  <c r="F24" i="8" s="1"/>
  <c r="I24" i="8" s="1"/>
  <c r="E21" i="8"/>
  <c r="F21" i="8" s="1"/>
  <c r="E14" i="8"/>
  <c r="F14" i="8" s="1"/>
  <c r="I14" i="8" s="1"/>
  <c r="E11" i="8"/>
  <c r="E39" i="8"/>
  <c r="F39" i="8" s="1"/>
  <c r="I39" i="8" s="1"/>
  <c r="E28" i="8"/>
  <c r="F28" i="8" s="1"/>
  <c r="E22" i="8"/>
  <c r="F22" i="8" s="1"/>
  <c r="E12" i="8"/>
  <c r="F12" i="8" s="1"/>
  <c r="I12" i="8" s="1"/>
  <c r="E39" i="6"/>
  <c r="E38" i="6"/>
  <c r="E33" i="6"/>
  <c r="E41" i="6"/>
  <c r="E40" i="6"/>
  <c r="E28" i="6"/>
  <c r="G199" i="7"/>
  <c r="G198" i="7"/>
  <c r="G197" i="7"/>
  <c r="G196" i="7"/>
  <c r="G195" i="7"/>
  <c r="G190" i="7"/>
  <c r="G189" i="7"/>
  <c r="G187" i="7"/>
  <c r="G169" i="7"/>
  <c r="G170" i="7"/>
  <c r="G171" i="7"/>
  <c r="G172" i="7"/>
  <c r="G173" i="7"/>
  <c r="G174" i="7"/>
  <c r="G175" i="7"/>
  <c r="G176" i="7"/>
  <c r="G177" i="7"/>
  <c r="G178" i="7"/>
  <c r="G179" i="7"/>
  <c r="G180" i="7"/>
  <c r="G181" i="7"/>
  <c r="G182" i="7"/>
  <c r="G183" i="7"/>
  <c r="G168" i="7"/>
  <c r="G163" i="7"/>
  <c r="G164" i="7"/>
  <c r="G165" i="7"/>
  <c r="G166" i="7"/>
  <c r="G162" i="7"/>
  <c r="G159" i="7"/>
  <c r="G160" i="7"/>
  <c r="G158" i="7"/>
  <c r="G153" i="7"/>
  <c r="G154" i="7"/>
  <c r="G155" i="7"/>
  <c r="G156" i="7"/>
  <c r="G152" i="7"/>
  <c r="G146" i="7"/>
  <c r="G147" i="7"/>
  <c r="G148" i="7"/>
  <c r="G149" i="7"/>
  <c r="G150" i="7"/>
  <c r="G145" i="7"/>
  <c r="G143" i="7"/>
  <c r="G142" i="7"/>
  <c r="G141" i="7"/>
  <c r="G140" i="7"/>
  <c r="G138" i="7"/>
  <c r="G137" i="7"/>
  <c r="G130" i="7"/>
  <c r="G131" i="7"/>
  <c r="G132" i="7"/>
  <c r="G133" i="7"/>
  <c r="G134" i="7"/>
  <c r="G135" i="7"/>
  <c r="G129" i="7"/>
  <c r="G127" i="7"/>
  <c r="G123" i="7"/>
  <c r="G124" i="7"/>
  <c r="G125" i="7"/>
  <c r="G126" i="7"/>
  <c r="G122" i="7"/>
  <c r="G119" i="7"/>
  <c r="G118" i="7"/>
  <c r="G117" i="7"/>
  <c r="G115" i="7"/>
  <c r="G114" i="7"/>
  <c r="G113" i="7"/>
  <c r="G111" i="7"/>
  <c r="G110" i="7"/>
  <c r="G98" i="7"/>
  <c r="G99" i="7"/>
  <c r="G100" i="7"/>
  <c r="G101" i="7"/>
  <c r="G102" i="7"/>
  <c r="G103" i="7"/>
  <c r="G104" i="7"/>
  <c r="G97"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38" i="7"/>
  <c r="E34" i="6"/>
  <c r="E22" i="6"/>
  <c r="E23" i="6"/>
  <c r="E24" i="6"/>
  <c r="E25" i="6"/>
  <c r="E26" i="6"/>
  <c r="E27" i="6"/>
  <c r="E29" i="6"/>
  <c r="E30" i="6"/>
  <c r="E31" i="6"/>
  <c r="E21" i="6"/>
  <c r="E20" i="6"/>
  <c r="E19" i="6"/>
  <c r="E16" i="6"/>
  <c r="E17" i="6"/>
  <c r="E18" i="6"/>
  <c r="E15" i="6"/>
  <c r="E14" i="6"/>
  <c r="E13" i="6"/>
  <c r="F43" i="8" l="1"/>
  <c r="I43" i="8" s="1"/>
  <c r="I27" i="8"/>
  <c r="F11" i="8"/>
  <c r="I21" i="8"/>
  <c r="I19" i="8"/>
  <c r="I42" i="8"/>
  <c r="I28" i="8"/>
  <c r="I22" i="8"/>
  <c r="I10" i="8"/>
  <c r="I32" i="8"/>
  <c r="I25" i="8"/>
  <c r="C5" i="8" l="1"/>
  <c r="I11" i="8"/>
  <c r="I30" i="8"/>
  <c r="C6" i="8" l="1"/>
  <c r="C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tc={A8B1740E-2ABF-4779-8797-FADAFA6B38B1}</author>
    <author>tc={E218B926-CFA9-4175-85EF-71C39172496B}</author>
    <author>tc={810EC337-3CD6-4BFA-A1AE-E9B480547D23}</author>
    <author>tc={CB4E13CA-B789-4547-8CC5-1CB797ECB0BE}</author>
    <author>tc={2535A2FE-3D05-49E5-8006-A1D4CB22D8C9}</author>
    <author>tc={6052D6D7-6323-4555-9296-75CAE7408946}</author>
  </authors>
  <commentList>
    <comment ref="C13" authorId="0" shapeId="0" xr:uid="{A8B1740E-2ABF-4779-8797-FADAFA6B38B1}">
      <text>
        <t>[Kommentartråd]
Din versjon av Excel lar deg lese denne kommentartråden. Eventuelle endringer i den vil imidlertid bli fjernet hvis filen åpnes i en nyere versjon av Excel. Finn ut mer: https://go.microsoft.com/fwlink/?linkid=870924
Kommentar:
    A region shall be understood as a geographical location or area, that may contain one or multiple datacenters.</t>
      </text>
    </comment>
    <comment ref="C14" authorId="1" shapeId="0" xr:uid="{E218B926-CFA9-4175-85EF-71C39172496B}">
      <text>
        <t>[Kommentartråd]
Din versjon av Excel lar deg lese denne kommentartråden. Eventuelle endringer i den vil imidlertid bli fjernet hvis filen åpnes i en nyere versjon av Excel. Finn ut mer: https://go.microsoft.com/fwlink/?linkid=870924
Kommentar:
    A region shall be understood as a geographical location or area, that may contain one or multiple datacenters.</t>
      </text>
    </comment>
    <comment ref="C15" authorId="2" shapeId="0" xr:uid="{810EC337-3CD6-4BFA-A1AE-E9B480547D23}">
      <text>
        <t>[Kommentartråd]
Din versjon av Excel lar deg lese denne kommentartråden. Eventuelle endringer i den vil imidlertid bli fjernet hvis filen åpnes i en nyere versjon av Excel. Finn ut mer: https://go.microsoft.com/fwlink/?linkid=870924
Kommentar:
    PoP: Point of Presence</t>
      </text>
    </comment>
    <comment ref="C16" authorId="3" shapeId="0" xr:uid="{CB4E13CA-B789-4547-8CC5-1CB797ECB0BE}">
      <text>
        <t>[Kommentartråd]
Din versjon av Excel lar deg lese denne kommentartråden. Eventuelle endringer i den vil imidlertid bli fjernet hvis filen åpnes i en nyere versjon av Excel. Finn ut mer: https://go.microsoft.com/fwlink/?linkid=870924
Kommentar:
    PoP: Point of Presence</t>
      </text>
    </comment>
    <comment ref="C17" authorId="4" shapeId="0" xr:uid="{2535A2FE-3D05-49E5-8006-A1D4CB22D8C9}">
      <text>
        <t>[Kommentartråd]
Din versjon av Excel lar deg lese denne kommentartråden. Eventuelle endringer i den vil imidlertid bli fjernet hvis filen åpnes i en nyere versjon av Excel. Finn ut mer: https://go.microsoft.com/fwlink/?linkid=870924
Kommentar:
    PoP: Point of Presence</t>
      </text>
    </comment>
    <comment ref="C18" authorId="5" shapeId="0" xr:uid="{6052D6D7-6323-4555-9296-75CAE7408946}">
      <text>
        <t>[Kommentartråd]
Din versjon av Excel lar deg lese denne kommentartråden. Eventuelle endringer i den vil imidlertid bli fjernet hvis filen åpnes i en nyere versjon av Excel. Finn ut mer: https://go.microsoft.com/fwlink/?linkid=870924
Kommentar:
    PoP: Point of Presence</t>
      </text>
    </comment>
  </commentList>
</comments>
</file>

<file path=xl/sharedStrings.xml><?xml version="1.0" encoding="utf-8"?>
<sst xmlns="http://schemas.openxmlformats.org/spreadsheetml/2006/main" count="885" uniqueCount="440">
  <si>
    <t>##</t>
  </si>
  <si>
    <t>Offered services</t>
  </si>
  <si>
    <t>&gt;30</t>
  </si>
  <si>
    <t>&gt;100</t>
  </si>
  <si>
    <t>&gt;10</t>
  </si>
  <si>
    <t>No</t>
  </si>
  <si>
    <t>Block storage</t>
  </si>
  <si>
    <t>Yes</t>
  </si>
  <si>
    <t>Content Delivery Network (CDN)</t>
  </si>
  <si>
    <t>Container Registry</t>
  </si>
  <si>
    <t>GPU-powered Servers</t>
  </si>
  <si>
    <t>Managed Containers</t>
  </si>
  <si>
    <t>Managed Kubernetes</t>
  </si>
  <si>
    <t>Managed Databases</t>
  </si>
  <si>
    <t>1 year</t>
  </si>
  <si>
    <t>Compute</t>
  </si>
  <si>
    <t>PAYGO</t>
  </si>
  <si>
    <t>Storage</t>
  </si>
  <si>
    <t>Network</t>
  </si>
  <si>
    <t>Containers</t>
  </si>
  <si>
    <t>Contract risk</t>
  </si>
  <si>
    <t>Evaluation model Cloud Infrastructure and Platform Services (CIPS)</t>
  </si>
  <si>
    <t>Service offerings</t>
  </si>
  <si>
    <t>Points</t>
  </si>
  <si>
    <t>Metric</t>
  </si>
  <si>
    <t>Whole number range</t>
  </si>
  <si>
    <t>Milliseconds</t>
  </si>
  <si>
    <t>Binary</t>
  </si>
  <si>
    <t>Load Balancing</t>
  </si>
  <si>
    <t>Serverless Compute</t>
  </si>
  <si>
    <t>Analytics/Big data platforms</t>
  </si>
  <si>
    <t>Artificial Intelligence platforms</t>
  </si>
  <si>
    <t>Text</t>
  </si>
  <si>
    <t>1. General</t>
  </si>
  <si>
    <t>Accepted (5 points)</t>
  </si>
  <si>
    <t>1. General provisions</t>
  </si>
  <si>
    <t>6. Breach</t>
  </si>
  <si>
    <t>Pricing model</t>
  </si>
  <si>
    <t>2. Discounted pricing</t>
  </si>
  <si>
    <t>3. Calculation formula</t>
  </si>
  <si>
    <t>Operating Systems</t>
  </si>
  <si>
    <t>Preamble/whereas</t>
  </si>
  <si>
    <t>1. Purpose</t>
  </si>
  <si>
    <t>2. System and structure</t>
  </si>
  <si>
    <t>3. Interpretation and precedence</t>
  </si>
  <si>
    <t>4. Applicable laws and regulations</t>
  </si>
  <si>
    <t>5. Audit</t>
  </si>
  <si>
    <t>6. Governance and change management</t>
  </si>
  <si>
    <t>7. Confidentiality</t>
  </si>
  <si>
    <t>8. Communication</t>
  </si>
  <si>
    <t>9.1. Limitations of liability - Direct loss</t>
  </si>
  <si>
    <t>10.1. Intellectual property rights - IPR</t>
  </si>
  <si>
    <t>10.2. Intellectual property rights - License</t>
  </si>
  <si>
    <t>10.3. Intellectual property rights - Customer Data</t>
  </si>
  <si>
    <t>13.1. Breach and remedies - Breach of SLA</t>
  </si>
  <si>
    <t>13.2. Breach and remedies - Breach of payment</t>
  </si>
  <si>
    <t>1. Points of contact</t>
  </si>
  <si>
    <t>2. Authorised representatives</t>
  </si>
  <si>
    <t>3. Legal notifications</t>
  </si>
  <si>
    <t>4. Governance meeting</t>
  </si>
  <si>
    <t>5. Participation</t>
  </si>
  <si>
    <t>6. Agenda</t>
  </si>
  <si>
    <t>7.1. Change management - Change Request</t>
  </si>
  <si>
    <t>7.2. Change management - Change Estimate</t>
  </si>
  <si>
    <t>7.4. Change management - Disputed Change Order</t>
  </si>
  <si>
    <t>Annex 3.2: Call-off contract Governance</t>
  </si>
  <si>
    <t>1. Introduction</t>
  </si>
  <si>
    <t>2. Competence, training, and awareness</t>
  </si>
  <si>
    <t>3. Data processing agreement (DPA)</t>
  </si>
  <si>
    <t>4. The Customer's instructions and the role of the Parties</t>
  </si>
  <si>
    <t>5. Personal Data controls and measure</t>
  </si>
  <si>
    <t>6. Collaboration regarding Personal Data</t>
  </si>
  <si>
    <t>7. Description of processing activities by Supplier and its data processors and/or sub-processors</t>
  </si>
  <si>
    <t xml:space="preserve">8. Data protection by design and default </t>
  </si>
  <si>
    <t xml:space="preserve">9. Data Subject’s rights </t>
  </si>
  <si>
    <t>Chapter 4: Call-off regulations</t>
  </si>
  <si>
    <t>40. Mini-Competition Award Procedure</t>
  </si>
  <si>
    <t>40.1. Award Criteria</t>
  </si>
  <si>
    <t>Quality</t>
  </si>
  <si>
    <t>Unit pricing</t>
  </si>
  <si>
    <t>DCs</t>
  </si>
  <si>
    <t>Annex 2</t>
  </si>
  <si>
    <t>Drop-down</t>
  </si>
  <si>
    <t>Partially accepted (2 points)</t>
  </si>
  <si>
    <t>Not acceptable (0 points)</t>
  </si>
  <si>
    <t>Attachment 4</t>
  </si>
  <si>
    <t>Latency</t>
  </si>
  <si>
    <t>RI, CUD</t>
  </si>
  <si>
    <t>Number</t>
  </si>
  <si>
    <t>Supported OS</t>
  </si>
  <si>
    <t>OS</t>
  </si>
  <si>
    <t>Drop down</t>
  </si>
  <si>
    <t>Weight</t>
  </si>
  <si>
    <t xml:space="preserve">Number of supported OS </t>
  </si>
  <si>
    <t>Supplier shall have a roadmap for service offerings.</t>
  </si>
  <si>
    <t>Supplier shall have a description of lifecycle management for their service offerings</t>
  </si>
  <si>
    <t>FinOps tool</t>
  </si>
  <si>
    <t>Annex 4: Information security</t>
  </si>
  <si>
    <t>7.1 Security Architecture</t>
  </si>
  <si>
    <t>7.3 Governance and Compliance Dashboard</t>
  </si>
  <si>
    <t>7.4 Governance and Compliance Matrix - International Standards and Frameworks</t>
  </si>
  <si>
    <t>7.5 Governance and Compliance Matrix - National Standards</t>
  </si>
  <si>
    <t>7.6 Security in multi-cloud and hybrid cloud environments</t>
  </si>
  <si>
    <t>7.7 Cryptography</t>
  </si>
  <si>
    <t>7.8 Legal and Regulatory - Personnel Security</t>
  </si>
  <si>
    <t>7.9 National Location</t>
  </si>
  <si>
    <t>7.10 EU/EEA Location</t>
  </si>
  <si>
    <t>FA Chapter 1: General terms and conditions</t>
  </si>
  <si>
    <t>FA Chapter 2: Special terms and conditions</t>
  </si>
  <si>
    <t>FA Chapter 4: Call-off regulations</t>
  </si>
  <si>
    <t>Annex 5: Data protection</t>
  </si>
  <si>
    <t>Annex 6: Professional Services</t>
  </si>
  <si>
    <t>Total price</t>
  </si>
  <si>
    <t>10 TB Inbound traffic</t>
  </si>
  <si>
    <t>10 TB outbound traffic, egress</t>
  </si>
  <si>
    <t>Security services</t>
  </si>
  <si>
    <t>Supplier response</t>
  </si>
  <si>
    <t>Supplier proposed additional/alternative wording in contract document</t>
  </si>
  <si>
    <t>Non-acceptance</t>
  </si>
  <si>
    <t>Accepted</t>
  </si>
  <si>
    <t>Accepted with additional rights for Customer</t>
  </si>
  <si>
    <t>Annex 2: Financial regulations</t>
  </si>
  <si>
    <t>&gt;10-25 ms</t>
  </si>
  <si>
    <t>&gt;25-50 ms</t>
  </si>
  <si>
    <t>&lt;2</t>
  </si>
  <si>
    <t>&gt;2</t>
  </si>
  <si>
    <t>No security architecture based on industry best practices is available</t>
  </si>
  <si>
    <t>The security architecture is well documented, based on industry best practices, and publicly available</t>
  </si>
  <si>
    <t>The process is fully automated, with guidelines and documented configurations for landing zones relevant for public sector customers</t>
  </si>
  <si>
    <t>The process is not automated</t>
  </si>
  <si>
    <t>Security information, policies, and compliance metrics are available to the customer and updated in a real-time dashboard</t>
  </si>
  <si>
    <t>Security and compliance information, including policies, are not accessible to the customer in a structured fashion</t>
  </si>
  <si>
    <t>A compliance matrix is not available</t>
  </si>
  <si>
    <t>A compliance matrix for both 'NSM grunnprinsipper' and 'Normen' at a detailed security control level is available to all Customers</t>
  </si>
  <si>
    <t>Supplier fully supports multi- and hybrid cloud with interoperability, management and security for an extended cloud ecosystem</t>
  </si>
  <si>
    <t>Supplier does not support this requirement</t>
  </si>
  <si>
    <t>Supplier does not provide encryption services</t>
  </si>
  <si>
    <t>Key personnel in Norway can be security cleared and can provide a police certificate upon request by the Customer</t>
  </si>
  <si>
    <t>Supplier does not have any resources with a Norwegian police certificate or Norwegian security clearance</t>
  </si>
  <si>
    <t>Supplier can provide all services from Norway, with no Customer data being processed in or accessed from other countries</t>
  </si>
  <si>
    <t>Supplier cannot provide any services from Norway</t>
  </si>
  <si>
    <t>Supplier can provide all services from EU/EEA, with no Customer data being processed in or accessed from other countries</t>
  </si>
  <si>
    <t>Supplier cannot provide any services from EU/EEA</t>
  </si>
  <si>
    <t>&gt;50-75 ms</t>
  </si>
  <si>
    <t>&gt;75 ms</t>
  </si>
  <si>
    <t>&lt;5</t>
  </si>
  <si>
    <t>&gt;10-50</t>
  </si>
  <si>
    <t>&gt;50-100</t>
  </si>
  <si>
    <t>&gt;3</t>
  </si>
  <si>
    <t>&gt;5</t>
  </si>
  <si>
    <t>Roadmap</t>
  </si>
  <si>
    <t>Lifecycle management</t>
  </si>
  <si>
    <t>Supplier's roadmap for CIPS service offerings is publicly available</t>
  </si>
  <si>
    <t>Supplier's roadmap for CIPS service offerings is made available upon request</t>
  </si>
  <si>
    <t>Supplier does not have roadmap available for CIPS service offerings</t>
  </si>
  <si>
    <t>Supplier's lifecycle management for CIPS service offerings is publicly available</t>
  </si>
  <si>
    <t>Supplier's lifecycle management for CIPS service offerings is made available upon request</t>
  </si>
  <si>
    <t>Supplier does not have lifecycle management available for CIPS service offerings</t>
  </si>
  <si>
    <t>Partially</t>
  </si>
  <si>
    <t>16. Hyperlinks</t>
  </si>
  <si>
    <t>17. Re-organisation</t>
  </si>
  <si>
    <t xml:space="preserve">18. Assignment and novation </t>
  </si>
  <si>
    <t>19. Trade restrictions and export controls</t>
  </si>
  <si>
    <t>9.2. Limitations of liability - General cap</t>
  </si>
  <si>
    <t>9.3. Limitations of liability - Expanded cap for GDPR</t>
  </si>
  <si>
    <t>9.4. Limitations of liability - Exclusions</t>
  </si>
  <si>
    <t>11. Indemnification for breach of third-party  IPR</t>
  </si>
  <si>
    <t>12. Force Majeure</t>
  </si>
  <si>
    <t>13. Breach and remedies</t>
  </si>
  <si>
    <t>21. Scope and requirements to the Services</t>
  </si>
  <si>
    <t>23. Updates, changes or modification to the Services</t>
  </si>
  <si>
    <t>23.1. Service Modifications without notice</t>
  </si>
  <si>
    <t>23.2. Service Modifications with notice</t>
  </si>
  <si>
    <t>24. Discontinuation of a service</t>
  </si>
  <si>
    <t>25. Procurement and use of the Services</t>
  </si>
  <si>
    <t>26. Acceptable use of the Services for public sector Customers</t>
  </si>
  <si>
    <t>27. Supplier’s suspension rights</t>
  </si>
  <si>
    <t>28. Financial provisions and pricing</t>
  </si>
  <si>
    <t>28.1. Invoicing</t>
  </si>
  <si>
    <t>28.2. Invoice dispute</t>
  </si>
  <si>
    <t>28.3. Late payment</t>
  </si>
  <si>
    <t>29. Service level agreement (SLA) regulations</t>
  </si>
  <si>
    <t>30. Information security and data protection</t>
  </si>
  <si>
    <t>31. Co-operation with third-party suppliers</t>
  </si>
  <si>
    <t>32. Open-source software and third-party software</t>
  </si>
  <si>
    <t>34.1. Sub-contractors and sub-processors - Use of sub-contractors</t>
  </si>
  <si>
    <t>35. Term of Call-off Contracts</t>
  </si>
  <si>
    <t>Contract risk 4</t>
  </si>
  <si>
    <t>Contract risk 5</t>
  </si>
  <si>
    <t>Not accepted</t>
  </si>
  <si>
    <t>No points awarded, a non-acceptance will be assessed as a deviation</t>
  </si>
  <si>
    <t>37. General Provisions when awarding Call-off Contracts</t>
  </si>
  <si>
    <t>38. Award Procedures</t>
  </si>
  <si>
    <t>39. Direct Award Procedure</t>
  </si>
  <si>
    <t>39.1. No need for a competition</t>
  </si>
  <si>
    <t>39.2. Proof of concept/test and development</t>
  </si>
  <si>
    <t>5.1 Minimum commitment undertakings - General</t>
  </si>
  <si>
    <t>7. Currency</t>
  </si>
  <si>
    <t>8. Historical prices</t>
  </si>
  <si>
    <t>8. Dispute resolution</t>
  </si>
  <si>
    <t>1. Governance</t>
  </si>
  <si>
    <t>1. Security Governance</t>
  </si>
  <si>
    <t>1.1. Compliance with standards and frameworks</t>
  </si>
  <si>
    <t>1. 2. Information security management system</t>
  </si>
  <si>
    <t>1.3.1. Regular Security Audits and Testing</t>
  </si>
  <si>
    <t>1.3.2.Documentation and Remediation</t>
  </si>
  <si>
    <t>1.4. Access to Security Documents</t>
  </si>
  <si>
    <t>1.3 Security audit and testing obligations</t>
  </si>
  <si>
    <t>1.6. Co-operation regarding Information Security - Information security responsible</t>
  </si>
  <si>
    <t>2.1.1. Processes</t>
  </si>
  <si>
    <t>2.1.2. Notifications and Documentation</t>
  </si>
  <si>
    <t>2.1.3. Co-operation</t>
  </si>
  <si>
    <t>2.1.4. Access to Security Logs</t>
  </si>
  <si>
    <t>2.1.5. Threat Intelligence</t>
  </si>
  <si>
    <t>2.1.6. Malicious Software</t>
  </si>
  <si>
    <t>2.2 Asset and Vulnerability Management</t>
  </si>
  <si>
    <t>2.2.1. Asset Management</t>
  </si>
  <si>
    <t>2.2.4. Vulnerability Identification and Scoring</t>
  </si>
  <si>
    <t>2.2.3. Third-party Vulnerabilities</t>
  </si>
  <si>
    <t>2.2.2. Vulnerability Management</t>
  </si>
  <si>
    <t>2.2.5. Vulnerability Notification</t>
  </si>
  <si>
    <t>2.3. Suspension of service due to security incidents and vulnerabilities</t>
  </si>
  <si>
    <t>2.4. Penetration testing rights</t>
  </si>
  <si>
    <t>3.1. Security Access Management</t>
  </si>
  <si>
    <t>3.2. Flexible and fine-grained identity and access management</t>
  </si>
  <si>
    <t>3.2.1. Customer Identity and Access Management</t>
  </si>
  <si>
    <t>3.2.2. Standards for Cross-domain Identity Management</t>
  </si>
  <si>
    <t>3.3. Secure Remote Access</t>
  </si>
  <si>
    <t>3.4. Separation of Customer Data</t>
  </si>
  <si>
    <t>3.5. Encryption of Customer Data</t>
  </si>
  <si>
    <t>3.5.1. Protection of Customer Data</t>
  </si>
  <si>
    <t>3.5.2. State of the Art Encryption</t>
  </si>
  <si>
    <t>3.5.3. Quantum Resistant Cryptographic Algorithms</t>
  </si>
  <si>
    <t>3.6. Logging of access to Customer Data</t>
  </si>
  <si>
    <t xml:space="preserve">3.6.1. Retention Period </t>
  </si>
  <si>
    <t>3.7. Notification of relocation of Customer Data</t>
  </si>
  <si>
    <t>4. Change Management and Security by Design</t>
  </si>
  <si>
    <t>4.1. Change Management</t>
  </si>
  <si>
    <t>4.1.1. Advance Notice</t>
  </si>
  <si>
    <t>4.2. Security by Design</t>
  </si>
  <si>
    <t>4.2.1. Testing</t>
  </si>
  <si>
    <t>4.2.2. Standards and Best Practices</t>
  </si>
  <si>
    <t>5. Business Continuity</t>
  </si>
  <si>
    <t>5.1. Business Continuity and Disaster Recovery</t>
  </si>
  <si>
    <t>5.1.1. Capacity Management</t>
  </si>
  <si>
    <t>5.2. Backup and Restore of the Supplier’s Systems</t>
  </si>
  <si>
    <t>6. Physical and Personnel Security</t>
  </si>
  <si>
    <t>6.1. Physical Security</t>
  </si>
  <si>
    <t>6.1.1. Audits</t>
  </si>
  <si>
    <t>6.2. Personnel Security</t>
  </si>
  <si>
    <t>6.2.1. Security Screening and Clearance</t>
  </si>
  <si>
    <t>6.2.2. Audits</t>
  </si>
  <si>
    <t>11. New sub-processors</t>
  </si>
  <si>
    <t>12. Engagement of sub-processors</t>
  </si>
  <si>
    <t>13. Locations and transfer of data</t>
  </si>
  <si>
    <t>14. Description of transfers to Third Countries</t>
  </si>
  <si>
    <t>15. Documented assessment of transfer based on EU SCC and BCR (transfer impact assessment)</t>
  </si>
  <si>
    <t>Supplier to insert terms and conditions for the provision of Professional Services</t>
  </si>
  <si>
    <t>2. Environmental requirements</t>
  </si>
  <si>
    <t>2.2. EU Taxonomy compliance</t>
  </si>
  <si>
    <t>2.1. General</t>
  </si>
  <si>
    <t>3. Pay and working conditions relating to providing services in Norway</t>
  </si>
  <si>
    <t>3.1. General</t>
  </si>
  <si>
    <t>3.2. Pay and working conditions related to services in Norway</t>
  </si>
  <si>
    <t>4. Due dilligence for responsible business conduct</t>
  </si>
  <si>
    <t>4.1. General</t>
  </si>
  <si>
    <t>4.3. Documentation</t>
  </si>
  <si>
    <t xml:space="preserve">Customer managed key, 20 keys, 20 million requests </t>
  </si>
  <si>
    <t>Frequency basis for billing for Compute Pay-as-you-go (PAYGO)</t>
  </si>
  <si>
    <t>Frequency basis for storage Pay-as-you-go (PAYGO)</t>
  </si>
  <si>
    <t>Supplier offers spot instances</t>
  </si>
  <si>
    <t>Supplier offers dev/test pricing as part of the Framework Agreement for a number of services.</t>
  </si>
  <si>
    <t>Supplier offers a FinOps tool</t>
  </si>
  <si>
    <t>Hours</t>
  </si>
  <si>
    <t>Days</t>
  </si>
  <si>
    <t>Weeks</t>
  </si>
  <si>
    <t>Months</t>
  </si>
  <si>
    <t>Not available</t>
  </si>
  <si>
    <t>Flexible, weeks, months, years</t>
  </si>
  <si>
    <t>1 year or 3 years</t>
  </si>
  <si>
    <t>3 years only</t>
  </si>
  <si>
    <t>Identity and access management, 20 users, 100 000 requests/authentications</t>
  </si>
  <si>
    <t>Offer a tool free of charge</t>
  </si>
  <si>
    <t>Dont offer a tool</t>
  </si>
  <si>
    <t>Offer a priced tool</t>
  </si>
  <si>
    <t>Support and professional services</t>
  </si>
  <si>
    <t>Load balancer, 10 TB data processed</t>
  </si>
  <si>
    <t>Evaluation price</t>
  </si>
  <si>
    <t>USD/for 1 hour</t>
  </si>
  <si>
    <t>Pay-as-you-go with government discount</t>
  </si>
  <si>
    <t>Serverless, 50 million requests, 250 ms, 512 MB RAM or similar</t>
  </si>
  <si>
    <t>Serverless, 100 million requests, 250 ms, 512 MB RAM or similar</t>
  </si>
  <si>
    <t>Serverless, 200 million requests, 250 ms, 512 MB RAM or similar</t>
  </si>
  <si>
    <t>7.2 Secure Cloud Adoption</t>
  </si>
  <si>
    <t>[insert amount]</t>
  </si>
  <si>
    <t>[insert number]</t>
  </si>
  <si>
    <t>Discount 
(one year committed use or reservation of resources)</t>
  </si>
  <si>
    <t>10 TB, 2 TB traffic, 10 million requests</t>
  </si>
  <si>
    <t>50 TB, 1 TB traffic, 100 million requests</t>
  </si>
  <si>
    <t>10 TB, 20 000 IOPS, 500 MB/sec bandwidth</t>
  </si>
  <si>
    <t>[TBD]</t>
  </si>
  <si>
    <t>Supplier candidate inserts number</t>
  </si>
  <si>
    <t>Supplier offers a number of free training programs, including free certifications (vouchers or similar)</t>
  </si>
  <si>
    <t>Pay-as-you-go with government discount and one year committed use of resource or reservation discounts (stacked)</t>
  </si>
  <si>
    <t>Additional security requirements</t>
  </si>
  <si>
    <t>Annex 1: Scope of services</t>
  </si>
  <si>
    <t>1 General</t>
  </si>
  <si>
    <t>2 Definitions of the cloud services in scope</t>
  </si>
  <si>
    <t>3 Detailed scope of Services</t>
  </si>
  <si>
    <t>4.1 Requirements to the Services - General requirements</t>
  </si>
  <si>
    <t>4.3 Requirements to the Services - Requirements to Professional services</t>
  </si>
  <si>
    <t>5 Service Exclusions</t>
  </si>
  <si>
    <t>7 Security Architecture</t>
  </si>
  <si>
    <t>8 Secure Cloud Adoption</t>
  </si>
  <si>
    <t>9 Governance and Compliance Dashboard</t>
  </si>
  <si>
    <t>10 Governance and Compliance Matrix - International Standards and Frameworks</t>
  </si>
  <si>
    <t>12 Security in multi-cloud and hybrid cloud environments</t>
  </si>
  <si>
    <t>13 Cryptography</t>
  </si>
  <si>
    <t>14 Legal and Regulatory - Personnel Security</t>
  </si>
  <si>
    <t>Data at rest and in transit is protected by strong encryption and the Supplier supports customer-managed / customer-owned cryptographic keys. There is a committed roadmap for quantum safe cryptography</t>
  </si>
  <si>
    <t>Description of offered service</t>
  </si>
  <si>
    <t>Hyperlink to servicedescription and pricing if available</t>
  </si>
  <si>
    <t>Number of offered regions (EUROPE)</t>
  </si>
  <si>
    <t>Number of offered regions (GLOBAL)</t>
  </si>
  <si>
    <t>Medium: 4 vCPU/16 GB</t>
  </si>
  <si>
    <t>Medium/high RAM: 4 vCPU/128 GB</t>
  </si>
  <si>
    <t>Large: 16 vCPU/8 GB</t>
  </si>
  <si>
    <t>Managed SQL, medium 4 vCPU/8 GB, 1 TB disc</t>
  </si>
  <si>
    <t>Support 24/7/365, standard, pay-as-you-go</t>
  </si>
  <si>
    <t>USD/per month/720 hours</t>
  </si>
  <si>
    <t>Unit price 
(pay-as-you-go price)</t>
  </si>
  <si>
    <t>Number of units</t>
  </si>
  <si>
    <t>Managed Windows, medium 4 vCPU/8 GB</t>
  </si>
  <si>
    <t>Managed Linux, medium 4 vCPU/8 GB</t>
  </si>
  <si>
    <t>Supplier offers free tiers (Always free) for a number of services.</t>
  </si>
  <si>
    <t>Supplier offers free tiers (12 months free) for a number of services.</t>
  </si>
  <si>
    <t>Supplier offers free tiers (free trials) for a number of services.</t>
  </si>
  <si>
    <t>37a</t>
  </si>
  <si>
    <t>37b</t>
  </si>
  <si>
    <t>37c</t>
  </si>
  <si>
    <t>USD/1 GPU for 100 hours</t>
  </si>
  <si>
    <t>Total number of offered services available (e.g. number of products/services; compute, storage, database, containers, serverless, etc.)</t>
  </si>
  <si>
    <t>Latency round-trip PoP closest to Oslo-Nearest full stack DC</t>
  </si>
  <si>
    <t>Latency round-trip PoP closest to Trondheim-Nearest full stack DC</t>
  </si>
  <si>
    <t>Latency round-trip PoP closest to Tromsø-Nearest full stack DC</t>
  </si>
  <si>
    <t>Latency round-trip PoP closest to Bergen-Nearest full stack DC</t>
  </si>
  <si>
    <t>NVIDIA A100, 40GB or similar GPU</t>
  </si>
  <si>
    <t>Managed containers, medium 4 vCPU/8 GB</t>
  </si>
  <si>
    <t>Managed kubernetes, medium 4 vCPU/8 GB</t>
  </si>
  <si>
    <t>Ref. ratecard annex 2 (USD, F/X = 11 NOK)</t>
  </si>
  <si>
    <t>Comment</t>
  </si>
  <si>
    <t>Discount 
(government discount, applies to all cloud services offered under the framework agreement)</t>
  </si>
  <si>
    <t>Seconds/Minutes</t>
  </si>
  <si>
    <t>Price</t>
  </si>
  <si>
    <t>Professional services (Average of prices from the ratecard)</t>
  </si>
  <si>
    <t>Total price
(pay-as-you-go pricing)</t>
  </si>
  <si>
    <t>Total price
(with government discount)</t>
  </si>
  <si>
    <t>Discount description</t>
  </si>
  <si>
    <t>Comment/justificiation</t>
  </si>
  <si>
    <t>Total price
(with government discount and one year committed use of resource or reservation discounts (stacked))</t>
  </si>
  <si>
    <t>Financial model</t>
  </si>
  <si>
    <t>Attachment 3: Cloud Security Reference Architecture (CSRA) - Additional information security requirements (Security in the cloud)</t>
  </si>
  <si>
    <t>5 services</t>
  </si>
  <si>
    <t>4 services</t>
  </si>
  <si>
    <t>3 services</t>
  </si>
  <si>
    <t>2 services</t>
  </si>
  <si>
    <t>Number of Professional Services Supplier offers of the following (non-exhaustive): onboarding services, exit services, migration services, implementation services, support services, additional services (as further described in Annex 6)</t>
  </si>
  <si>
    <t>Training</t>
  </si>
  <si>
    <t>4 types of training alternatives</t>
  </si>
  <si>
    <t>3 types of training alternatives</t>
  </si>
  <si>
    <t>2 types of training alternatives</t>
  </si>
  <si>
    <t>16 Training and Awareness: Number of different training types Supplier offers of the following (non-exhaustive): online training, certifications, classroom training, customized training in Norway, additional training (as further described in Attachment 3)</t>
  </si>
  <si>
    <t>17 Professional services</t>
  </si>
  <si>
    <t>Professional services (Annex 6)</t>
  </si>
  <si>
    <t>17 Professional Services: Number of different training types Supplier offers of the following (non-exhaustive): zero trust architecture review, security review, penetration testing, threat hunting, compromise assessment (as further described in Attachment 3)</t>
  </si>
  <si>
    <t>Supplier shall make available and offer various forms of training to the Customer: Number of different training types Supplier offers of the following (non-exhaustive): Individiual training (online, own pace), Virtual training (online, classes), Classroom training, Customized training in Norway (physical attendance), additional training types (as further described in Annex 6)</t>
  </si>
  <si>
    <t>A compliance matrix for all examples (such as ISO27001 and NIST CSF) listed at a detailed security control level is available to all Customers</t>
  </si>
  <si>
    <t>Funding</t>
  </si>
  <si>
    <t>Supplier candidate inserts amount in USD</t>
  </si>
  <si>
    <t xml:space="preserve">Supplier offers cloud adoption funding (total amount available in adition to generally available funding under FA over three years) </t>
  </si>
  <si>
    <t>6 services or more</t>
  </si>
  <si>
    <t>6 or more types of training alternatives</t>
  </si>
  <si>
    <t>5 types of training alternatives</t>
  </si>
  <si>
    <t>0-1 services</t>
  </si>
  <si>
    <t>0-1 types of training alternatives</t>
  </si>
  <si>
    <t>15.2. Term and termination - Change of control</t>
  </si>
  <si>
    <t>15.3. Term and termination - Termination for convenience</t>
  </si>
  <si>
    <t>15.4. Term and termination - Termination for cause</t>
  </si>
  <si>
    <t>15.5. Term and termination - Consequences of termination</t>
  </si>
  <si>
    <t>15.1. Term and termination - Term of the Framework Agreement</t>
  </si>
  <si>
    <t>20. Choice of law and legal venue</t>
  </si>
  <si>
    <t>N/A</t>
  </si>
  <si>
    <t>40.2. About the Award criteria and evaluation</t>
  </si>
  <si>
    <t>4.2 Requirements to the Services - Requirements to Supplier portal</t>
  </si>
  <si>
    <t>9. Cloud adoption funding</t>
  </si>
  <si>
    <t>4.2. Supplier's due diligence process</t>
  </si>
  <si>
    <t>4.4 Requirements to the Services - Service catalogue</t>
  </si>
  <si>
    <t>11 Governance and Compliance Matrix - National Standards and Frameworks</t>
  </si>
  <si>
    <t>15.1 Location of processing - National Location</t>
  </si>
  <si>
    <t>15.2 Location of processing - EU/EEA Location</t>
  </si>
  <si>
    <r>
      <t>Compute, virtual servers</t>
    </r>
    <r>
      <rPr>
        <i/>
        <sz val="11"/>
        <rFont val="Aptos Narrow"/>
        <family val="2"/>
        <scheme val="minor"/>
      </rPr>
      <t xml:space="preserve"> (lowest round-trip latency full stack DC/Oslo, CPUs: m6, Dsv5, N2, E4 or similar)</t>
    </r>
  </si>
  <si>
    <r>
      <t>Compute, virtual servers, GPUs</t>
    </r>
    <r>
      <rPr>
        <sz val="11"/>
        <rFont val="Aptos Narrow"/>
        <family val="2"/>
        <scheme val="minor"/>
      </rPr>
      <t xml:space="preserve"> (</t>
    </r>
    <r>
      <rPr>
        <i/>
        <sz val="11"/>
        <rFont val="Aptos Narrow"/>
        <family val="2"/>
        <scheme val="minor"/>
      </rPr>
      <t>lowest round-trip latency full stack DC/Oslo)</t>
    </r>
  </si>
  <si>
    <r>
      <t xml:space="preserve">Storage, Object Storage </t>
    </r>
    <r>
      <rPr>
        <sz val="11"/>
        <rFont val="Aptos Narrow"/>
        <family val="2"/>
        <scheme val="minor"/>
      </rPr>
      <t>(</t>
    </r>
    <r>
      <rPr>
        <i/>
        <sz val="11"/>
        <rFont val="Aptos Narrow"/>
        <family val="2"/>
        <scheme val="minor"/>
      </rPr>
      <t>lowest round-trip latency full stack DC/Oslo)</t>
    </r>
  </si>
  <si>
    <r>
      <t xml:space="preserve">Storage, Block Storage </t>
    </r>
    <r>
      <rPr>
        <sz val="11"/>
        <rFont val="Aptos Narrow"/>
        <family val="2"/>
        <scheme val="minor"/>
      </rPr>
      <t>(</t>
    </r>
    <r>
      <rPr>
        <i/>
        <sz val="11"/>
        <rFont val="Aptos Narrow"/>
        <family val="2"/>
        <scheme val="minor"/>
      </rPr>
      <t>lowest round-trip latency full stack DC/Oslo)</t>
    </r>
  </si>
  <si>
    <t>Project manager/senior consultant (Resource located in EU/EEA)</t>
  </si>
  <si>
    <t>Consultant (Resource located in EU/EEA)</t>
  </si>
  <si>
    <t>Junior consultant (Resource located in EU/EEA)</t>
  </si>
  <si>
    <t>SME (Resource located in EU/EEA)</t>
  </si>
  <si>
    <t>14. Suspension of the Framework Agreement</t>
  </si>
  <si>
    <t>22. Changes and modifications to the scope of Services</t>
  </si>
  <si>
    <t>23.3. Log and notification of Service Modifications</t>
  </si>
  <si>
    <t>33. Supplier's marketplace offering</t>
  </si>
  <si>
    <t>34.2. Sub-contractors and sub-processors - List of sub-contractors</t>
  </si>
  <si>
    <t>34.3. Sub-contractors and sub-processors - New sub-contractors</t>
  </si>
  <si>
    <t>36.1. Customer business continuity and exit regulations - Charges</t>
  </si>
  <si>
    <t>36.2. Customer business continuity and exit regulations - Following a Call-off Contract</t>
  </si>
  <si>
    <t>36.3. Customer business continuity and exit regulations - Information during the term of the Call-off contract</t>
  </si>
  <si>
    <t>36.4. Customer business continuity and exit regulations - Implementation of the business continuity plan</t>
  </si>
  <si>
    <t>36.5. Customer business continuity and exit regulations - Following termination of a Service</t>
  </si>
  <si>
    <t>36.6. Customer business continuity and exit regulations - Professional Services</t>
  </si>
  <si>
    <t>4. Rate card for Professional Services</t>
  </si>
  <si>
    <t>5.2 Minimum commitment undertakings - Cancellation policy minimum commitments</t>
  </si>
  <si>
    <t>5.3 Minimum commitment undertakings -  Transfer of minimum commitments</t>
  </si>
  <si>
    <t>5.4 Minimum commitment undertakings - Use of commitment on Supplier's marketplace</t>
  </si>
  <si>
    <t>6.1 Price adjustments - Price list adjustments</t>
  </si>
  <si>
    <t>6.2 Price adjustments - Changes to the charges</t>
  </si>
  <si>
    <t>Annex 3.1: Governance of the Framework Agreement</t>
  </si>
  <si>
    <t>7.3. Change management - Change Orders</t>
  </si>
  <si>
    <t>2. Default governance (if no governance is detailed in the Call-off Contract)</t>
  </si>
  <si>
    <t>1.5 Third party Security Management</t>
  </si>
  <si>
    <t>1.5.1. Security Requirements</t>
  </si>
  <si>
    <t>1.5.2. Ownership and Operations of Data Centres and Infrastructure</t>
  </si>
  <si>
    <t>2. Incident, Asset and Vulnerability Management</t>
  </si>
  <si>
    <t>2.1. Security incident management and threat intelligence</t>
  </si>
  <si>
    <t>3. Access Control and Customer Data</t>
  </si>
  <si>
    <t>3.1.1. Regular Access Reviews</t>
  </si>
  <si>
    <t>10. Authorisation to engage sub-processors</t>
  </si>
  <si>
    <t>16. Data Monitoring laws</t>
  </si>
  <si>
    <t>Annex 7: Environmental, Social and Governance requirements</t>
  </si>
  <si>
    <t>5. Reporting and notification requirements related to ESG-requirements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</si>
</sst>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409]* #,##0.00_ ;_-[$$-409]* \-#,##0.00\ ;_-[$$-409]* &quot;-&quot;??_ ;_-@_ "/>
    <numFmt numFmtId="166" formatCode="0.000\ %"/>
    <numFmt numFmtId="167" formatCode="0.00000\ %"/>
    <numFmt numFmtId="168" formatCode="0.000000\ %"/>
    <numFmt numFmtId="169" formatCode="_-* #,##0_-;\-* #,##0_-;_-* &quot;-&quot;??_-;_-@_-"/>
  </numFmts>
  <fonts count="13" x14ac:knownFonts="1">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sz val="11"/>
      <color rgb="FFFF0000"/>
      <name val="Aptos Narrow"/>
      <family val="2"/>
      <scheme val="minor"/>
    </font>
    <font>
      <sz val="11"/>
      <name val="Aptos Narrow"/>
      <family val="2"/>
      <scheme val="minor"/>
    </font>
    <font>
      <b/>
      <sz val="11"/>
      <color rgb="FFFF0000"/>
      <name val="Aptos Narrow"/>
      <family val="2"/>
      <scheme val="minor"/>
    </font>
    <font>
      <b/>
      <sz val="11"/>
      <name val="Aptos Narrow"/>
      <family val="2"/>
      <scheme val="minor"/>
    </font>
    <font>
      <sz val="11"/>
      <color theme="1"/>
      <name val="Aptos Narrow"/>
      <family val="2"/>
      <scheme val="minor"/>
    </font>
    <font>
      <b/>
      <sz val="18"/>
      <color theme="1"/>
      <name val="Aptos Narrow"/>
      <family val="2"/>
      <scheme val="minor"/>
    </font>
    <font>
      <b/>
      <sz val="16"/>
      <name val="Aptos Narrow"/>
      <family val="2"/>
      <scheme val="minor"/>
    </font>
    <font>
      <b/>
      <sz val="12"/>
      <name val="Aptos Narrow"/>
      <family val="2"/>
      <scheme val="minor"/>
    </font>
    <font>
      <i/>
      <sz val="11"/>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9" fontId="8" fillId="0" borderId="0" applyFont="0" applyFill="0" applyBorder="0" applyAlignment="0" applyProtection="0"/>
    <xf numFmtId="164" fontId="8" fillId="0" borderId="0" applyFont="0" applyFill="0" applyBorder="0" applyAlignment="0" applyProtection="0"/>
  </cellStyleXfs>
  <cellXfs count="140">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1" fillId="4"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0" fillId="0" borderId="0" xfId="0" applyAlignment="1">
      <alignment vertical="top" wrapText="1"/>
    </xf>
    <xf numFmtId="16" fontId="6" fillId="0" borderId="0" xfId="0" applyNumberFormat="1" applyFont="1"/>
    <xf numFmtId="0" fontId="9" fillId="0" borderId="0" xfId="0" applyFont="1"/>
    <xf numFmtId="0" fontId="0" fillId="0" borderId="0" xfId="0" applyAlignment="1">
      <alignment wrapText="1"/>
    </xf>
    <xf numFmtId="0" fontId="1" fillId="4" borderId="0" xfId="0" applyFont="1" applyFill="1" applyAlignment="1">
      <alignment wrapText="1"/>
    </xf>
    <xf numFmtId="0" fontId="5" fillId="2" borderId="0" xfId="0" applyFont="1" applyFill="1"/>
    <xf numFmtId="0" fontId="5" fillId="2" borderId="0" xfId="0" applyFont="1" applyFill="1" applyAlignment="1">
      <alignment vertical="top" wrapText="1"/>
    </xf>
    <xf numFmtId="0" fontId="2" fillId="0" borderId="0" xfId="0" applyFont="1" applyAlignment="1">
      <alignment vertical="center" wrapText="1"/>
    </xf>
    <xf numFmtId="0" fontId="5" fillId="0" borderId="0" xfId="0" applyFont="1" applyAlignment="1" applyProtection="1">
      <alignment horizontal="left"/>
      <protection locked="0"/>
    </xf>
    <xf numFmtId="0" fontId="5" fillId="0" borderId="0" xfId="0" applyFont="1" applyAlignment="1">
      <alignment horizontal="left"/>
    </xf>
    <xf numFmtId="0" fontId="5" fillId="2" borderId="0" xfId="0" applyFont="1" applyFill="1" applyAlignment="1">
      <alignment wrapText="1"/>
    </xf>
    <xf numFmtId="0" fontId="7" fillId="0" borderId="0" xfId="0" applyFont="1" applyAlignment="1">
      <alignment horizontal="left"/>
    </xf>
    <xf numFmtId="0" fontId="7" fillId="4" borderId="0" xfId="0" applyFont="1" applyFill="1" applyAlignment="1">
      <alignment wrapText="1"/>
    </xf>
    <xf numFmtId="10" fontId="0" fillId="0" borderId="0" xfId="0" applyNumberFormat="1" applyAlignment="1">
      <alignment wrapText="1"/>
    </xf>
    <xf numFmtId="0" fontId="5" fillId="2" borderId="4" xfId="0" applyFont="1" applyFill="1" applyBorder="1" applyAlignment="1">
      <alignment wrapText="1"/>
    </xf>
    <xf numFmtId="0" fontId="7" fillId="4" borderId="1" xfId="0" applyFont="1" applyFill="1" applyBorder="1" applyAlignment="1">
      <alignment wrapText="1"/>
    </xf>
    <xf numFmtId="165" fontId="7" fillId="4" borderId="7" xfId="0" applyNumberFormat="1" applyFont="1" applyFill="1" applyBorder="1" applyAlignment="1">
      <alignment horizontal="right" vertical="center"/>
    </xf>
    <xf numFmtId="0" fontId="7" fillId="4" borderId="1" xfId="2" applyNumberFormat="1" applyFont="1" applyFill="1" applyBorder="1" applyAlignment="1" applyProtection="1">
      <alignment horizontal="center" vertical="center"/>
    </xf>
    <xf numFmtId="9" fontId="7" fillId="4" borderId="7" xfId="1" applyFont="1" applyFill="1" applyBorder="1" applyAlignment="1" applyProtection="1">
      <alignment horizontal="center" vertical="center"/>
    </xf>
    <xf numFmtId="9" fontId="7" fillId="4" borderId="1" xfId="1" applyFont="1" applyFill="1" applyBorder="1" applyAlignment="1">
      <alignment horizontal="center" vertical="center"/>
    </xf>
    <xf numFmtId="9" fontId="7" fillId="4" borderId="1" xfId="1" applyFont="1" applyFill="1" applyBorder="1" applyAlignment="1" applyProtection="1">
      <alignment horizontal="center" vertical="center"/>
    </xf>
    <xf numFmtId="0" fontId="7" fillId="4" borderId="1" xfId="1" applyNumberFormat="1" applyFont="1" applyFill="1" applyBorder="1" applyAlignment="1" applyProtection="1">
      <alignment horizontal="left" vertical="center"/>
    </xf>
    <xf numFmtId="0" fontId="7" fillId="4" borderId="7" xfId="0" applyFont="1" applyFill="1" applyBorder="1" applyAlignment="1">
      <alignment horizontal="left" vertical="center"/>
    </xf>
    <xf numFmtId="0" fontId="5" fillId="2" borderId="5" xfId="0" applyFont="1" applyFill="1" applyBorder="1" applyAlignment="1">
      <alignment vertical="top" wrapText="1"/>
    </xf>
    <xf numFmtId="0" fontId="3" fillId="2" borderId="0" xfId="0" applyFont="1" applyFill="1" applyAlignment="1">
      <alignment horizontal="center" vertical="center"/>
    </xf>
    <xf numFmtId="0" fontId="10" fillId="2" borderId="0" xfId="0" applyFont="1" applyFill="1" applyAlignment="1">
      <alignment horizontal="center" vertical="center"/>
    </xf>
    <xf numFmtId="0" fontId="11" fillId="3" borderId="0" xfId="0" applyFont="1" applyFill="1" applyAlignment="1">
      <alignment vertical="center"/>
    </xf>
    <xf numFmtId="0" fontId="7" fillId="3" borderId="0" xfId="0" applyFont="1" applyFill="1" applyAlignment="1">
      <alignment wrapText="1"/>
    </xf>
    <xf numFmtId="0" fontId="7" fillId="3" borderId="0" xfId="0" applyFont="1" applyFill="1" applyAlignment="1">
      <alignment horizontal="left"/>
    </xf>
    <xf numFmtId="0" fontId="7" fillId="3" borderId="0" xfId="0" applyFont="1" applyFill="1" applyAlignment="1">
      <alignment horizontal="center"/>
    </xf>
    <xf numFmtId="0" fontId="7" fillId="3" borderId="0" xfId="0" applyFont="1" applyFill="1"/>
    <xf numFmtId="0" fontId="11" fillId="4" borderId="0" xfId="0" applyFont="1" applyFill="1" applyAlignment="1">
      <alignment vertical="center"/>
    </xf>
    <xf numFmtId="0" fontId="7" fillId="4" borderId="0" xfId="0" applyFont="1" applyFill="1"/>
    <xf numFmtId="0" fontId="5" fillId="2" borderId="0" xfId="0" applyFont="1" applyFill="1" applyAlignment="1">
      <alignment horizontal="left"/>
    </xf>
    <xf numFmtId="0" fontId="5" fillId="0" borderId="0" xfId="0" quotePrefix="1" applyFont="1" applyProtection="1">
      <protection locked="0"/>
    </xf>
    <xf numFmtId="0" fontId="5" fillId="4" borderId="0" xfId="0" applyFont="1" applyFill="1"/>
    <xf numFmtId="0" fontId="7" fillId="4" borderId="0" xfId="0" applyFont="1" applyFill="1" applyAlignment="1">
      <alignment horizontal="left"/>
    </xf>
    <xf numFmtId="0" fontId="7" fillId="4" borderId="0" xfId="0" applyFont="1" applyFill="1" applyAlignment="1">
      <alignment horizontal="center"/>
    </xf>
    <xf numFmtId="0" fontId="5" fillId="2" borderId="0" xfId="0" applyFont="1" applyFill="1" applyAlignment="1">
      <alignment horizontal="center"/>
    </xf>
    <xf numFmtId="0" fontId="5" fillId="0" borderId="0" xfId="0" applyFont="1" applyAlignment="1" applyProtection="1">
      <alignment horizontal="left" vertical="top"/>
      <protection locked="0"/>
    </xf>
    <xf numFmtId="0" fontId="5" fillId="0" borderId="0" xfId="0" applyFont="1" applyProtection="1">
      <protection locked="0"/>
    </xf>
    <xf numFmtId="0" fontId="5" fillId="0" borderId="0" xfId="0" applyFont="1" applyAlignment="1" applyProtection="1">
      <alignment horizontal="left" wrapText="1"/>
      <protection locked="0"/>
    </xf>
    <xf numFmtId="0" fontId="7" fillId="2" borderId="1" xfId="0" applyFont="1" applyFill="1" applyBorder="1"/>
    <xf numFmtId="10" fontId="5" fillId="0" borderId="1" xfId="1" applyNumberFormat="1" applyFont="1" applyFill="1" applyBorder="1" applyAlignment="1" applyProtection="1">
      <alignment horizontal="center"/>
      <protection locked="0"/>
    </xf>
    <xf numFmtId="9" fontId="5" fillId="0" borderId="0" xfId="0" applyNumberFormat="1" applyFont="1"/>
    <xf numFmtId="164" fontId="5" fillId="0" borderId="0" xfId="2" applyFont="1"/>
    <xf numFmtId="9" fontId="5" fillId="0" borderId="0" xfId="1" applyFont="1" applyProtection="1"/>
    <xf numFmtId="10" fontId="5" fillId="0" borderId="0" xfId="0" applyNumberFormat="1" applyFont="1"/>
    <xf numFmtId="0" fontId="5" fillId="4" borderId="7" xfId="0" applyFont="1" applyFill="1" applyBorder="1"/>
    <xf numFmtId="0" fontId="7" fillId="4" borderId="7" xfId="0" applyFont="1" applyFill="1" applyBorder="1" applyAlignment="1">
      <alignment horizontal="center"/>
    </xf>
    <xf numFmtId="0" fontId="7" fillId="4" borderId="1" xfId="0" applyFont="1" applyFill="1" applyBorder="1" applyAlignment="1">
      <alignment horizontal="center"/>
    </xf>
    <xf numFmtId="165" fontId="5" fillId="0" borderId="0" xfId="0" applyNumberFormat="1" applyFont="1"/>
    <xf numFmtId="167" fontId="5" fillId="0" borderId="0" xfId="1" applyNumberFormat="1" applyFont="1"/>
    <xf numFmtId="168" fontId="5" fillId="0" borderId="0" xfId="1" applyNumberFormat="1" applyFont="1"/>
    <xf numFmtId="164" fontId="5" fillId="0" borderId="0" xfId="0" applyNumberFormat="1" applyFont="1"/>
    <xf numFmtId="0" fontId="7" fillId="2" borderId="2" xfId="0" applyFont="1" applyFill="1" applyBorder="1"/>
    <xf numFmtId="10" fontId="5" fillId="2" borderId="2" xfId="0" applyNumberFormat="1" applyFont="1" applyFill="1" applyBorder="1" applyAlignment="1">
      <alignment horizontal="center"/>
    </xf>
    <xf numFmtId="165" fontId="5" fillId="2" borderId="4" xfId="0" applyNumberFormat="1" applyFont="1" applyFill="1" applyBorder="1"/>
    <xf numFmtId="168" fontId="5" fillId="0" borderId="0" xfId="1" applyNumberFormat="1" applyFont="1" applyProtection="1"/>
    <xf numFmtId="0" fontId="7" fillId="2" borderId="8" xfId="0" applyFont="1" applyFill="1" applyBorder="1"/>
    <xf numFmtId="9" fontId="5" fillId="2" borderId="8" xfId="0" applyNumberFormat="1" applyFont="1" applyFill="1" applyBorder="1" applyAlignment="1">
      <alignment horizontal="center"/>
    </xf>
    <xf numFmtId="165" fontId="5" fillId="2" borderId="8" xfId="0" applyNumberFormat="1" applyFont="1" applyFill="1" applyBorder="1"/>
    <xf numFmtId="0" fontId="7" fillId="4" borderId="7" xfId="0" applyFont="1" applyFill="1" applyBorder="1" applyAlignment="1">
      <alignment wrapText="1"/>
    </xf>
    <xf numFmtId="0" fontId="7" fillId="4" borderId="6" xfId="0" applyFont="1" applyFill="1" applyBorder="1" applyAlignment="1">
      <alignment horizontal="center"/>
    </xf>
    <xf numFmtId="0" fontId="7" fillId="4" borderId="6" xfId="0" applyFont="1" applyFill="1" applyBorder="1" applyAlignment="1">
      <alignment horizontal="center" wrapText="1"/>
    </xf>
    <xf numFmtId="0" fontId="7" fillId="4" borderId="10" xfId="0" applyFont="1" applyFill="1" applyBorder="1" applyAlignment="1">
      <alignment horizontal="center" wrapText="1"/>
    </xf>
    <xf numFmtId="0" fontId="7" fillId="4" borderId="9" xfId="0" applyFont="1" applyFill="1" applyBorder="1" applyAlignment="1">
      <alignment horizontal="center" wrapText="1"/>
    </xf>
    <xf numFmtId="0" fontId="5" fillId="2" borderId="2" xfId="0" applyFont="1" applyFill="1" applyBorder="1" applyAlignment="1">
      <alignment wrapText="1"/>
    </xf>
    <xf numFmtId="0" fontId="5" fillId="2" borderId="2" xfId="0" applyFont="1" applyFill="1" applyBorder="1" applyAlignment="1">
      <alignment vertical="center"/>
    </xf>
    <xf numFmtId="165" fontId="5" fillId="0" borderId="2" xfId="0" applyNumberFormat="1" applyFont="1" applyBorder="1" applyAlignment="1" applyProtection="1">
      <alignment horizontal="right" vertical="center"/>
      <protection locked="0"/>
    </xf>
    <xf numFmtId="0" fontId="5" fillId="2" borderId="11" xfId="2" applyNumberFormat="1" applyFont="1" applyFill="1" applyBorder="1" applyAlignment="1" applyProtection="1">
      <alignment horizontal="center" vertical="center"/>
    </xf>
    <xf numFmtId="165" fontId="5" fillId="2" borderId="0" xfId="2" applyNumberFormat="1" applyFont="1" applyFill="1" applyBorder="1" applyAlignment="1" applyProtection="1">
      <alignment horizontal="center" vertical="center"/>
    </xf>
    <xf numFmtId="165" fontId="5" fillId="2" borderId="11" xfId="2" applyNumberFormat="1" applyFont="1" applyFill="1" applyBorder="1" applyAlignment="1" applyProtection="1">
      <alignment horizontal="center" vertical="center"/>
    </xf>
    <xf numFmtId="10" fontId="5" fillId="0" borderId="4" xfId="1" applyNumberFormat="1" applyFont="1" applyBorder="1" applyAlignment="1" applyProtection="1">
      <alignment horizontal="center" vertical="center"/>
      <protection locked="0"/>
    </xf>
    <xf numFmtId="0" fontId="5" fillId="0" borderId="4" xfId="1" applyNumberFormat="1" applyFont="1" applyBorder="1" applyAlignment="1" applyProtection="1">
      <alignment horizontal="left" vertical="center"/>
      <protection locked="0"/>
    </xf>
    <xf numFmtId="166" fontId="5" fillId="0" borderId="0" xfId="1" applyNumberFormat="1" applyFont="1" applyProtection="1"/>
    <xf numFmtId="169" fontId="5" fillId="0" borderId="0" xfId="2" applyNumberFormat="1" applyFont="1" applyProtection="1"/>
    <xf numFmtId="164" fontId="5" fillId="0" borderId="0" xfId="2" applyFont="1" applyProtection="1"/>
    <xf numFmtId="9" fontId="12" fillId="0" borderId="0" xfId="1" applyFont="1" applyProtection="1"/>
    <xf numFmtId="0" fontId="5" fillId="2" borderId="4" xfId="2" applyNumberFormat="1" applyFont="1" applyFill="1" applyBorder="1" applyAlignment="1" applyProtection="1">
      <alignment horizontal="center" vertical="center"/>
    </xf>
    <xf numFmtId="165" fontId="5" fillId="2" borderId="4" xfId="2" applyNumberFormat="1" applyFont="1" applyFill="1" applyBorder="1" applyAlignment="1">
      <alignment horizontal="center" vertical="center"/>
    </xf>
    <xf numFmtId="166" fontId="5" fillId="0" borderId="0" xfId="1" applyNumberFormat="1" applyFont="1"/>
    <xf numFmtId="169" fontId="5" fillId="0" borderId="0" xfId="2" applyNumberFormat="1" applyFont="1"/>
    <xf numFmtId="0" fontId="5" fillId="4" borderId="6" xfId="0" applyFont="1" applyFill="1" applyBorder="1" applyAlignment="1">
      <alignment vertical="center"/>
    </xf>
    <xf numFmtId="0" fontId="7" fillId="4" borderId="6" xfId="2" applyNumberFormat="1" applyFont="1" applyFill="1" applyBorder="1" applyAlignment="1" applyProtection="1">
      <alignment horizontal="center" vertical="center"/>
    </xf>
    <xf numFmtId="0" fontId="7" fillId="4" borderId="1" xfId="2" applyNumberFormat="1" applyFont="1" applyFill="1" applyBorder="1" applyAlignment="1">
      <alignment horizontal="center" vertical="center"/>
    </xf>
    <xf numFmtId="0" fontId="7" fillId="4" borderId="1" xfId="0" applyFont="1" applyFill="1" applyBorder="1" applyAlignment="1">
      <alignment horizontal="left" vertical="center"/>
    </xf>
    <xf numFmtId="0" fontId="5" fillId="2" borderId="0" xfId="0" applyFont="1" applyFill="1" applyAlignment="1">
      <alignment vertical="center"/>
    </xf>
    <xf numFmtId="0" fontId="5" fillId="4" borderId="9" xfId="0" applyFont="1" applyFill="1" applyBorder="1" applyAlignment="1">
      <alignment vertical="center"/>
    </xf>
    <xf numFmtId="165" fontId="7" fillId="4" borderId="6" xfId="0" applyNumberFormat="1" applyFont="1" applyFill="1" applyBorder="1" applyAlignment="1">
      <alignment horizontal="right" vertical="center"/>
    </xf>
    <xf numFmtId="0" fontId="7" fillId="4" borderId="6" xfId="0" applyFont="1" applyFill="1" applyBorder="1" applyAlignment="1">
      <alignment horizontal="left" vertical="center"/>
    </xf>
    <xf numFmtId="0" fontId="5" fillId="0" borderId="2" xfId="0" applyFont="1" applyBorder="1" applyAlignment="1" applyProtection="1">
      <alignment horizontal="left" vertical="center"/>
      <protection locked="0"/>
    </xf>
    <xf numFmtId="165" fontId="5" fillId="6" borderId="2" xfId="0" applyNumberFormat="1" applyFont="1" applyFill="1" applyBorder="1" applyAlignment="1">
      <alignment horizontal="right" vertical="center"/>
    </xf>
    <xf numFmtId="9" fontId="5" fillId="2" borderId="4" xfId="1" applyFont="1" applyFill="1" applyBorder="1" applyAlignment="1" applyProtection="1">
      <alignment horizontal="center" vertical="center"/>
    </xf>
    <xf numFmtId="0" fontId="5" fillId="2" borderId="5" xfId="0" applyFont="1" applyFill="1" applyBorder="1" applyAlignment="1">
      <alignment wrapText="1"/>
    </xf>
    <xf numFmtId="0" fontId="5" fillId="2" borderId="12" xfId="0" applyFont="1" applyFill="1" applyBorder="1" applyAlignment="1">
      <alignment vertical="center"/>
    </xf>
    <xf numFmtId="165" fontId="5" fillId="2" borderId="3" xfId="0" applyNumberFormat="1" applyFont="1" applyFill="1" applyBorder="1" applyAlignment="1">
      <alignment horizontal="right" vertical="center"/>
    </xf>
    <xf numFmtId="0" fontId="5" fillId="2" borderId="3" xfId="2" applyNumberFormat="1" applyFont="1" applyFill="1" applyBorder="1" applyAlignment="1" applyProtection="1">
      <alignment horizontal="center" vertical="center"/>
    </xf>
    <xf numFmtId="165" fontId="5" fillId="2" borderId="3" xfId="2" applyNumberFormat="1" applyFont="1" applyFill="1" applyBorder="1" applyAlignment="1" applyProtection="1">
      <alignment horizontal="center" vertical="center"/>
    </xf>
    <xf numFmtId="165" fontId="5" fillId="2" borderId="5" xfId="2" applyNumberFormat="1" applyFont="1" applyFill="1" applyBorder="1" applyAlignment="1">
      <alignment horizontal="center" vertical="center"/>
    </xf>
    <xf numFmtId="9" fontId="5" fillId="2" borderId="3" xfId="1" applyFont="1" applyFill="1" applyBorder="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5" xfId="1" applyNumberFormat="1" applyFont="1" applyBorder="1" applyAlignment="1" applyProtection="1">
      <alignment horizontal="left" vertical="center"/>
      <protection locked="0"/>
    </xf>
    <xf numFmtId="0" fontId="7" fillId="4" borderId="10" xfId="0" applyFont="1" applyFill="1" applyBorder="1" applyAlignment="1">
      <alignment vertical="center" wrapText="1"/>
    </xf>
    <xf numFmtId="0" fontId="7" fillId="4" borderId="10" xfId="0" applyFont="1" applyFill="1" applyBorder="1" applyAlignment="1">
      <alignment horizontal="center"/>
    </xf>
    <xf numFmtId="0" fontId="7" fillId="4" borderId="9" xfId="0" applyFont="1" applyFill="1" applyBorder="1" applyAlignment="1">
      <alignment horizontal="center"/>
    </xf>
    <xf numFmtId="9" fontId="7" fillId="0" borderId="0" xfId="1" applyFont="1" applyProtection="1"/>
    <xf numFmtId="0" fontId="5" fillId="2" borderId="13" xfId="0" applyFont="1" applyFill="1" applyBorder="1"/>
    <xf numFmtId="0" fontId="5" fillId="2" borderId="11" xfId="0" applyFont="1" applyFill="1" applyBorder="1" applyAlignment="1">
      <alignment vertical="center"/>
    </xf>
    <xf numFmtId="0" fontId="5" fillId="0" borderId="4" xfId="0" applyFont="1" applyBorder="1" applyAlignment="1" applyProtection="1">
      <alignment vertical="center"/>
      <protection locked="0"/>
    </xf>
    <xf numFmtId="0" fontId="5" fillId="2" borderId="2" xfId="0" applyFont="1" applyFill="1" applyBorder="1"/>
    <xf numFmtId="0" fontId="5" fillId="2" borderId="4" xfId="0" applyFont="1" applyFill="1" applyBorder="1" applyAlignment="1">
      <alignment vertical="center"/>
    </xf>
    <xf numFmtId="0" fontId="5" fillId="2" borderId="3" xfId="0" applyFont="1" applyFill="1" applyBorder="1"/>
    <xf numFmtId="0" fontId="5" fillId="2" borderId="3" xfId="0" applyFont="1" applyFill="1" applyBorder="1" applyAlignment="1">
      <alignment vertical="center"/>
    </xf>
    <xf numFmtId="165" fontId="5" fillId="0" borderId="5" xfId="0" applyNumberFormat="1" applyFont="1" applyBorder="1" applyAlignment="1" applyProtection="1">
      <alignment horizontal="right" vertical="center"/>
      <protection locked="0"/>
    </xf>
    <xf numFmtId="0" fontId="5" fillId="0" borderId="5" xfId="0" applyFont="1" applyBorder="1" applyAlignment="1" applyProtection="1">
      <alignment vertical="center"/>
      <protection locked="0"/>
    </xf>
    <xf numFmtId="0" fontId="7" fillId="4" borderId="1" xfId="0" applyFont="1" applyFill="1" applyBorder="1" applyAlignment="1" applyProtection="1">
      <alignment horizontal="center"/>
      <protection locked="0"/>
    </xf>
    <xf numFmtId="0" fontId="7" fillId="4" borderId="14" xfId="0" applyFont="1" applyFill="1" applyBorder="1" applyAlignment="1">
      <alignment horizontal="center"/>
    </xf>
    <xf numFmtId="0" fontId="5" fillId="2" borderId="12" xfId="0" applyFont="1" applyFill="1" applyBorder="1" applyAlignment="1">
      <alignment horizontal="left" vertical="center" wrapText="1"/>
    </xf>
    <xf numFmtId="165" fontId="5" fillId="0" borderId="7" xfId="0" applyNumberFormat="1"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11" fillId="5" borderId="0" xfId="0" applyFont="1" applyFill="1" applyAlignment="1">
      <alignment vertical="center"/>
    </xf>
    <xf numFmtId="0" fontId="7" fillId="5" borderId="0" xfId="0" applyFont="1" applyFill="1"/>
    <xf numFmtId="0" fontId="7" fillId="5" borderId="0" xfId="0" applyFont="1" applyFill="1" applyAlignment="1">
      <alignment wrapText="1"/>
    </xf>
    <xf numFmtId="0" fontId="11" fillId="4" borderId="0" xfId="0" applyFont="1" applyFill="1" applyAlignment="1">
      <alignment vertical="center" wrapText="1"/>
    </xf>
    <xf numFmtId="0" fontId="5" fillId="2" borderId="0" xfId="0" quotePrefix="1" applyFont="1" applyFill="1" applyAlignment="1">
      <alignment wrapText="1"/>
    </xf>
    <xf numFmtId="0" fontId="5" fillId="0" borderId="0" xfId="0" applyFont="1" applyAlignment="1" applyProtection="1">
      <alignment wrapText="1"/>
      <protection locked="0"/>
    </xf>
    <xf numFmtId="0" fontId="5" fillId="2" borderId="0" xfId="0" quotePrefix="1" applyFont="1" applyFill="1"/>
    <xf numFmtId="0" fontId="5" fillId="4" borderId="0" xfId="0" applyFont="1" applyFill="1" applyAlignment="1">
      <alignment horizontal="left"/>
    </xf>
    <xf numFmtId="0" fontId="5" fillId="4" borderId="0" xfId="0" applyFont="1" applyFill="1" applyAlignment="1">
      <alignment wrapText="1"/>
    </xf>
    <xf numFmtId="0" fontId="5" fillId="4" borderId="0" xfId="0" applyFont="1" applyFill="1" applyAlignment="1">
      <alignment horizontal="center"/>
    </xf>
  </cellXfs>
  <cellStyles count="3">
    <cellStyle name="Komma" xfId="2" builtinId="3"/>
    <cellStyle name="Normal" xfId="0" builtinId="0"/>
    <cellStyle name="Pros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218281</xdr:colOff>
      <xdr:row>0</xdr:row>
      <xdr:rowOff>208357</xdr:rowOff>
    </xdr:from>
    <xdr:to>
      <xdr:col>14</xdr:col>
      <xdr:colOff>71437</xdr:colOff>
      <xdr:row>107</xdr:row>
      <xdr:rowOff>35719</xdr:rowOff>
    </xdr:to>
    <xdr:sp macro="" textlink="">
      <xdr:nvSpPr>
        <xdr:cNvPr id="8207" name="TekstSylinder 5">
          <a:extLst>
            <a:ext uri="{FF2B5EF4-FFF2-40B4-BE49-F238E27FC236}">
              <a16:creationId xmlns:a16="http://schemas.microsoft.com/office/drawing/2014/main" id="{EFAB4F4A-44DF-7939-CEA4-011DB68ECBF3}"/>
            </a:ext>
          </a:extLst>
        </xdr:cNvPr>
        <xdr:cNvSpPr txBox="1"/>
      </xdr:nvSpPr>
      <xdr:spPr>
        <a:xfrm>
          <a:off x="218281" y="208357"/>
          <a:ext cx="10521156" cy="20323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800" b="1">
              <a:effectLst/>
            </a:rPr>
            <a:t>Explanation</a:t>
          </a:r>
          <a:r>
            <a:rPr lang="nb-NO" sz="1800" b="1" baseline="0">
              <a:effectLst/>
            </a:rPr>
            <a:t>/Guidance on how to fill out this document</a:t>
          </a:r>
          <a:endParaRPr lang="nb-NO" sz="1800" b="1">
            <a:effectLst/>
          </a:endParaRPr>
        </a:p>
        <a:p>
          <a:r>
            <a:rPr lang="nb-NO" sz="1100">
              <a:solidFill>
                <a:schemeClr val="dk1"/>
              </a:solidFill>
              <a:effectLst/>
              <a:latin typeface="+mn-lt"/>
              <a:ea typeface="+mn-ea"/>
              <a:cs typeface="+mn-cs"/>
            </a:rPr>
            <a:t>Contracting</a:t>
          </a:r>
          <a:r>
            <a:rPr lang="nb-NO" sz="1100" baseline="0">
              <a:solidFill>
                <a:schemeClr val="dk1"/>
              </a:solidFill>
              <a:effectLst/>
              <a:latin typeface="+mn-lt"/>
              <a:ea typeface="+mn-ea"/>
              <a:cs typeface="+mn-cs"/>
            </a:rPr>
            <a:t> Authority have split this document into different tabs according to the award criteria (cf. ITT, section 6.2). All aspects of the service offerings and the agreement will be subject to </a:t>
          </a:r>
          <a:r>
            <a:rPr lang="nb-NO" sz="1100" baseline="0">
              <a:solidFill>
                <a:sysClr val="windowText" lastClr="000000"/>
              </a:solidFill>
              <a:effectLst/>
              <a:latin typeface="+mn-lt"/>
              <a:ea typeface="+mn-ea"/>
              <a:cs typeface="+mn-cs"/>
            </a:rPr>
            <a:t>evaluation, unless otherwise specified. For more information regarding the evaluation, please see the ITT, section 6.</a:t>
          </a:r>
          <a:endParaRPr lang="nb-NO">
            <a:solidFill>
              <a:sysClr val="windowText" lastClr="000000"/>
            </a:solidFill>
            <a:effectLst/>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One row can give between 0-5 points (with exceptions as described in the ITT). Contracting Authority reserves the right to make adjustments to the points provided based on our own assessments.</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The tenderer shall provide their answers in the white fields in the tables.</a:t>
          </a:r>
          <a:endParaRPr lang="nb-NO">
            <a:effectLst/>
          </a:endParaRP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This document consists of the following tabs:</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"Guidance"</a:t>
          </a:r>
        </a:p>
        <a:p>
          <a:r>
            <a:rPr lang="nb-NO" sz="1100">
              <a:solidFill>
                <a:schemeClr val="dk1"/>
              </a:solidFill>
              <a:effectLst/>
              <a:latin typeface="+mn-lt"/>
              <a:ea typeface="+mn-ea"/>
              <a:cs typeface="+mn-cs"/>
            </a:rPr>
            <a:t>"Quality"</a:t>
          </a:r>
        </a:p>
        <a:p>
          <a:r>
            <a:rPr lang="nb-NO" sz="1100">
              <a:solidFill>
                <a:schemeClr val="dk1"/>
              </a:solidFill>
              <a:effectLst/>
              <a:latin typeface="+mn-lt"/>
              <a:ea typeface="+mn-ea"/>
              <a:cs typeface="+mn-cs"/>
            </a:rPr>
            <a:t>"Contract</a:t>
          </a:r>
          <a:r>
            <a:rPr lang="nb-NO" sz="1100" baseline="0">
              <a:solidFill>
                <a:schemeClr val="dk1"/>
              </a:solidFill>
              <a:effectLst/>
              <a:latin typeface="+mn-lt"/>
              <a:ea typeface="+mn-ea"/>
              <a:cs typeface="+mn-cs"/>
            </a:rPr>
            <a:t> risk"</a:t>
          </a:r>
        </a:p>
        <a:p>
          <a:r>
            <a:rPr lang="nb-NO" sz="1100" baseline="0">
              <a:solidFill>
                <a:schemeClr val="dk1"/>
              </a:solidFill>
              <a:effectLst/>
              <a:latin typeface="+mn-lt"/>
              <a:ea typeface="+mn-ea"/>
              <a:cs typeface="+mn-cs"/>
            </a:rPr>
            <a:t>"Price"</a:t>
          </a:r>
        </a:p>
        <a:p>
          <a:endParaRPr lang="nb-NO" sz="1100">
            <a:solidFill>
              <a:schemeClr val="dk1"/>
            </a:solidFill>
            <a:effectLst/>
            <a:latin typeface="+mn-lt"/>
            <a:ea typeface="+mn-ea"/>
            <a:cs typeface="+mn-cs"/>
          </a:endParaRPr>
        </a:p>
        <a:p>
          <a:r>
            <a:rPr lang="nb-NO" sz="1400" b="1" u="sng">
              <a:solidFill>
                <a:schemeClr val="dk1"/>
              </a:solidFill>
              <a:effectLst/>
              <a:latin typeface="+mn-lt"/>
              <a:ea typeface="+mn-ea"/>
              <a:cs typeface="+mn-cs"/>
            </a:rPr>
            <a:t>Guidance</a:t>
          </a:r>
        </a:p>
        <a:p>
          <a:r>
            <a:rPr lang="nb-NO" sz="1100">
              <a:solidFill>
                <a:schemeClr val="dk1"/>
              </a:solidFill>
              <a:effectLst/>
              <a:latin typeface="+mn-lt"/>
              <a:ea typeface="+mn-ea"/>
              <a:cs typeface="+mn-cs"/>
            </a:rPr>
            <a:t>This</a:t>
          </a:r>
          <a:r>
            <a:rPr lang="nb-NO" sz="1100" baseline="0">
              <a:solidFill>
                <a:schemeClr val="dk1"/>
              </a:solidFill>
              <a:effectLst/>
              <a:latin typeface="+mn-lt"/>
              <a:ea typeface="+mn-ea"/>
              <a:cs typeface="+mn-cs"/>
            </a:rPr>
            <a:t> tab and the ITT, section 6 explains how the document is to be understood and provides guidance for tenderer on how to fill out the other tabs.</a:t>
          </a:r>
        </a:p>
        <a:p>
          <a:endParaRPr lang="nb-NO" sz="1100" baseline="0">
            <a:solidFill>
              <a:schemeClr val="dk1"/>
            </a:solidFill>
            <a:effectLst/>
            <a:latin typeface="+mn-lt"/>
            <a:ea typeface="+mn-ea"/>
            <a:cs typeface="+mn-cs"/>
          </a:endParaRPr>
        </a:p>
        <a:p>
          <a:r>
            <a:rPr lang="nb-NO" sz="1400" b="1" u="sng">
              <a:solidFill>
                <a:schemeClr val="dk1"/>
              </a:solidFill>
              <a:effectLst/>
              <a:latin typeface="+mn-lt"/>
              <a:ea typeface="+mn-ea"/>
              <a:cs typeface="+mn-cs"/>
            </a:rPr>
            <a:t>Quality</a:t>
          </a:r>
        </a:p>
        <a:p>
          <a:r>
            <a:rPr lang="nb-NO" sz="1100">
              <a:solidFill>
                <a:schemeClr val="dk1"/>
              </a:solidFill>
              <a:effectLst/>
              <a:latin typeface="+mn-lt"/>
              <a:ea typeface="+mn-ea"/>
              <a:cs typeface="+mn-cs"/>
            </a:rPr>
            <a:t>Quality consists of an assessment of the following:</a:t>
          </a:r>
        </a:p>
        <a:p>
          <a:r>
            <a:rPr lang="nb-NO" sz="1100">
              <a:solidFill>
                <a:schemeClr val="dk1"/>
              </a:solidFill>
              <a:effectLst/>
              <a:latin typeface="+mn-lt"/>
              <a:ea typeface="+mn-ea"/>
              <a:cs typeface="+mn-cs"/>
            </a:rPr>
            <a:t>-Annex 1: Scope of the services</a:t>
          </a:r>
        </a:p>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-Service offerings</a:t>
          </a:r>
          <a:endParaRPr lang="nb-NO">
            <a:effectLst/>
          </a:endParaRPr>
        </a:p>
        <a:p>
          <a:r>
            <a:rPr lang="nb-NO" sz="1100">
              <a:solidFill>
                <a:schemeClr val="dk1"/>
              </a:solidFill>
              <a:effectLst/>
              <a:latin typeface="+mn-lt"/>
              <a:ea typeface="+mn-ea"/>
              <a:cs typeface="+mn-cs"/>
            </a:rPr>
            <a:t>-Annex 6 - Professional services</a:t>
          </a:r>
        </a:p>
        <a:p>
          <a:r>
            <a:rPr lang="nb-NO" sz="1100">
              <a:solidFill>
                <a:schemeClr val="dk1"/>
              </a:solidFill>
              <a:effectLst/>
              <a:latin typeface="+mn-lt"/>
              <a:ea typeface="+mn-ea"/>
              <a:cs typeface="+mn-cs"/>
            </a:rPr>
            <a:t>-Financial model</a:t>
          </a:r>
        </a:p>
        <a:p>
          <a:r>
            <a:rPr lang="nb-NO" sz="1100">
              <a:solidFill>
                <a:schemeClr val="dk1"/>
              </a:solidFill>
              <a:effectLst/>
              <a:latin typeface="+mn-lt"/>
              <a:ea typeface="+mn-ea"/>
              <a:cs typeface="+mn-cs"/>
            </a:rPr>
            <a:t>-Attachment 3:</a:t>
          </a:r>
          <a:r>
            <a:rPr lang="nb-NO" sz="1100" baseline="0">
              <a:solidFill>
                <a:schemeClr val="dk1"/>
              </a:solidFill>
              <a:effectLst/>
              <a:latin typeface="+mn-lt"/>
              <a:ea typeface="+mn-ea"/>
              <a:cs typeface="+mn-cs"/>
            </a:rPr>
            <a:t> </a:t>
          </a:r>
          <a:r>
            <a:rPr lang="en-GB" sz="1100">
              <a:solidFill>
                <a:schemeClr val="dk1"/>
              </a:solidFill>
              <a:effectLst/>
              <a:latin typeface="+mn-lt"/>
              <a:ea typeface="+mn-ea"/>
              <a:cs typeface="+mn-cs"/>
            </a:rPr>
            <a:t>Cloud Security Reference Architecture -</a:t>
          </a:r>
          <a:r>
            <a:rPr lang="nb-NO" sz="1100">
              <a:solidFill>
                <a:schemeClr val="dk1"/>
              </a:solidFill>
              <a:effectLst/>
              <a:latin typeface="+mn-lt"/>
              <a:ea typeface="+mn-ea"/>
              <a:cs typeface="+mn-cs"/>
            </a:rPr>
            <a:t> Additional information</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security requirements</a:t>
          </a:r>
        </a:p>
        <a:p>
          <a:endParaRPr lang="nb-NO" sz="1100">
            <a:solidFill>
              <a:schemeClr val="dk1"/>
            </a:solidFill>
            <a:effectLst/>
            <a:latin typeface="+mn-lt"/>
            <a:ea typeface="+mn-ea"/>
            <a:cs typeface="+mn-cs"/>
          </a:endParaRPr>
        </a:p>
        <a:p>
          <a:r>
            <a:rPr lang="nb-NO" sz="1100" b="1" baseline="0">
              <a:solidFill>
                <a:schemeClr val="dk1"/>
              </a:solidFill>
              <a:effectLst/>
              <a:latin typeface="+mn-lt"/>
              <a:ea typeface="+mn-ea"/>
              <a:cs typeface="+mn-cs"/>
            </a:rPr>
            <a:t>Column A</a:t>
          </a:r>
          <a:r>
            <a:rPr lang="nb-NO" sz="1100" b="0" baseline="0">
              <a:solidFill>
                <a:schemeClr val="dk1"/>
              </a:solidFill>
              <a:effectLst/>
              <a:latin typeface="+mn-lt"/>
              <a:ea typeface="+mn-ea"/>
              <a:cs typeface="+mn-cs"/>
            </a:rPr>
            <a:t> is intentionally left blank. </a:t>
          </a:r>
          <a:r>
            <a:rPr lang="nb-NO" sz="1100" b="1" baseline="0">
              <a:solidFill>
                <a:schemeClr val="dk1"/>
              </a:solidFill>
              <a:effectLst/>
              <a:latin typeface="+mn-lt"/>
              <a:ea typeface="+mn-ea"/>
              <a:cs typeface="+mn-cs"/>
            </a:rPr>
            <a:t>Column B </a:t>
          </a:r>
          <a:r>
            <a:rPr lang="nb-NO" sz="1100" b="0" baseline="0">
              <a:solidFill>
                <a:schemeClr val="dk1"/>
              </a:solidFill>
              <a:effectLst/>
              <a:latin typeface="+mn-lt"/>
              <a:ea typeface="+mn-ea"/>
              <a:cs typeface="+mn-cs"/>
            </a:rPr>
            <a:t>("##") states a reference number for the specific row. </a:t>
          </a:r>
          <a:r>
            <a:rPr lang="nb-NO" sz="1100" b="1" baseline="0">
              <a:solidFill>
                <a:schemeClr val="dk1"/>
              </a:solidFill>
              <a:effectLst/>
              <a:latin typeface="+mn-lt"/>
              <a:ea typeface="+mn-ea"/>
              <a:cs typeface="+mn-cs"/>
            </a:rPr>
            <a:t>Column C </a:t>
          </a:r>
          <a:r>
            <a:rPr lang="nb-NO" sz="1100" baseline="0">
              <a:solidFill>
                <a:schemeClr val="dk1"/>
              </a:solidFill>
              <a:effectLst/>
              <a:latin typeface="+mn-lt"/>
              <a:ea typeface="+mn-ea"/>
              <a:cs typeface="+mn-cs"/>
            </a:rPr>
            <a:t>sets out a reference to different types of service offerings or the reference to a clause in the Agreement.</a:t>
          </a:r>
        </a:p>
        <a:p>
          <a:endParaRPr lang="nb-N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i="0">
              <a:solidFill>
                <a:schemeClr val="dk1"/>
              </a:solidFill>
              <a:effectLst/>
              <a:latin typeface="+mn-lt"/>
              <a:ea typeface="+mn-ea"/>
              <a:cs typeface="+mn-cs"/>
            </a:rPr>
            <a:t>In </a:t>
          </a:r>
          <a:r>
            <a:rPr lang="nb-NO" sz="1100" b="1" i="0">
              <a:solidFill>
                <a:schemeClr val="dk1"/>
              </a:solidFill>
              <a:effectLst/>
              <a:latin typeface="+mn-lt"/>
              <a:ea typeface="+mn-ea"/>
              <a:cs typeface="+mn-cs"/>
            </a:rPr>
            <a:t>Column D</a:t>
          </a:r>
          <a:r>
            <a:rPr lang="nb-NO" sz="1100" b="0" i="0">
              <a:solidFill>
                <a:schemeClr val="dk1"/>
              </a:solidFill>
              <a:effectLst/>
              <a:latin typeface="+mn-lt"/>
              <a:ea typeface="+mn-ea"/>
              <a:cs typeface="+mn-cs"/>
            </a:rPr>
            <a:t> ("Supplier response"),</a:t>
          </a:r>
          <a:r>
            <a:rPr lang="nb-NO" sz="1100" b="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tenderer</a:t>
          </a:r>
          <a:r>
            <a:rPr lang="nb-NO" sz="1100" b="0" i="0" baseline="0">
              <a:solidFill>
                <a:schemeClr val="dk1"/>
              </a:solidFill>
              <a:effectLst/>
              <a:latin typeface="+mn-lt"/>
              <a:ea typeface="+mn-ea"/>
              <a:cs typeface="+mn-cs"/>
            </a:rPr>
            <a:t> shall respond to the statement in Column C. </a:t>
          </a:r>
          <a:r>
            <a:rPr lang="nb-NO" sz="1100" baseline="0">
              <a:solidFill>
                <a:schemeClr val="dk1"/>
              </a:solidFill>
              <a:effectLst/>
              <a:latin typeface="+mn-lt"/>
              <a:ea typeface="+mn-ea"/>
              <a:cs typeface="+mn-cs"/>
            </a:rPr>
            <a:t>Tenderer</a:t>
          </a:r>
          <a:r>
            <a:rPr lang="nb-NO" sz="1100">
              <a:solidFill>
                <a:schemeClr val="dk1"/>
              </a:solidFill>
              <a:effectLst/>
              <a:latin typeface="+mn-lt"/>
              <a:ea typeface="+mn-ea"/>
              <a:cs typeface="+mn-cs"/>
            </a:rPr>
            <a:t> shall choose</a:t>
          </a:r>
          <a:r>
            <a:rPr lang="nb-NO" sz="1100" baseline="0">
              <a:solidFill>
                <a:schemeClr val="dk1"/>
              </a:solidFill>
              <a:effectLst/>
              <a:latin typeface="+mn-lt"/>
              <a:ea typeface="+mn-ea"/>
              <a:cs typeface="+mn-cs"/>
            </a:rPr>
            <a:t> a response from the drop-down menu for each row.</a:t>
          </a:r>
          <a:endParaRPr lang="nb-NO"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solidFill>
              <a:schemeClr val="dk1"/>
            </a:solidFill>
            <a:effectLst/>
            <a:latin typeface="+mn-lt"/>
            <a:ea typeface="+mn-ea"/>
            <a:cs typeface="+mn-cs"/>
          </a:endParaRPr>
        </a:p>
        <a:p>
          <a:pPr eaLnBrk="1" fontAlgn="auto" latinLnBrk="0" hangingPunct="1"/>
          <a:r>
            <a:rPr lang="nb-NO" sz="1100" baseline="0">
              <a:solidFill>
                <a:schemeClr val="dk1"/>
              </a:solidFill>
              <a:effectLst/>
              <a:latin typeface="+mn-lt"/>
              <a:ea typeface="+mn-ea"/>
              <a:cs typeface="+mn-cs"/>
            </a:rPr>
            <a:t>For </a:t>
          </a:r>
          <a:r>
            <a:rPr lang="nb-NO" sz="1100" u="sng" baseline="0">
              <a:solidFill>
                <a:schemeClr val="dk1"/>
              </a:solidFill>
              <a:effectLst/>
              <a:latin typeface="+mn-lt"/>
              <a:ea typeface="+mn-ea"/>
              <a:cs typeface="+mn-cs"/>
            </a:rPr>
            <a:t>Annex 1</a:t>
          </a:r>
          <a:r>
            <a:rPr lang="nb-NO" sz="1100" baseline="0">
              <a:solidFill>
                <a:schemeClr val="dk1"/>
              </a:solidFill>
              <a:effectLst/>
              <a:latin typeface="+mn-lt"/>
              <a:ea typeface="+mn-ea"/>
              <a:cs typeface="+mn-cs"/>
            </a:rPr>
            <a:t> the tenderer shall only provide the alternatives:</a:t>
          </a:r>
          <a:endParaRPr lang="nb-NO">
            <a:effectLst/>
          </a:endParaRPr>
        </a:p>
        <a:p>
          <a:pPr eaLnBrk="1" fontAlgn="auto" latinLnBrk="0" hangingPunct="1"/>
          <a:r>
            <a:rPr lang="nb-NO" sz="1100" baseline="0">
              <a:solidFill>
                <a:schemeClr val="dk1"/>
              </a:solidFill>
              <a:effectLst/>
              <a:latin typeface="+mn-lt"/>
              <a:ea typeface="+mn-ea"/>
              <a:cs typeface="+mn-cs"/>
            </a:rPr>
            <a:t>-Accepted</a:t>
          </a:r>
          <a:endParaRPr lang="nb-NO">
            <a:effectLst/>
          </a:endParaRPr>
        </a:p>
        <a:p>
          <a:pPr eaLnBrk="1" fontAlgn="auto" latinLnBrk="0" hangingPunct="1"/>
          <a:r>
            <a:rPr lang="nb-NO" sz="1100" baseline="0">
              <a:solidFill>
                <a:schemeClr val="dk1"/>
              </a:solidFill>
              <a:effectLst/>
              <a:latin typeface="+mn-lt"/>
              <a:ea typeface="+mn-ea"/>
              <a:cs typeface="+mn-cs"/>
            </a:rPr>
            <a:t>-Not accepted</a:t>
          </a:r>
          <a:endParaRPr lang="nb-NO">
            <a:effectLst/>
          </a:endParaRPr>
        </a:p>
        <a:p>
          <a:pPr eaLnBrk="1" fontAlgn="auto" latinLnBrk="0" hangingPunct="1"/>
          <a:r>
            <a:rPr lang="nb-NO" sz="1100" baseline="0">
              <a:solidFill>
                <a:schemeClr val="dk1"/>
              </a:solidFill>
              <a:effectLst/>
              <a:latin typeface="+mn-lt"/>
              <a:ea typeface="+mn-ea"/>
              <a:cs typeface="+mn-cs"/>
            </a:rPr>
            <a:t>An acceptance will not be part of the assessment of Quality, but a response of "Not accepted" will be interpreted as a deviation, and assessed accordingly. See the ITT section 6.3.2 and 6.4 for more information of this assessment.</a:t>
          </a:r>
        </a:p>
        <a:p>
          <a:endParaRPr lang="nb-NO"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For </a:t>
          </a:r>
          <a:r>
            <a:rPr lang="nb-NO" sz="1100" u="sng" baseline="0">
              <a:solidFill>
                <a:schemeClr val="dk1"/>
              </a:solidFill>
              <a:effectLst/>
              <a:latin typeface="+mn-lt"/>
              <a:ea typeface="+mn-ea"/>
              <a:cs typeface="+mn-cs"/>
            </a:rPr>
            <a:t>Service offerings</a:t>
          </a:r>
          <a:r>
            <a:rPr lang="nb-NO" sz="1100" baseline="0">
              <a:solidFill>
                <a:schemeClr val="dk1"/>
              </a:solidFill>
              <a:effectLst/>
              <a:latin typeface="+mn-lt"/>
              <a:ea typeface="+mn-ea"/>
              <a:cs typeface="+mn-cs"/>
            </a:rPr>
            <a:t>, </a:t>
          </a:r>
          <a:r>
            <a:rPr lang="nb-NO" sz="1100" u="sng" baseline="0">
              <a:solidFill>
                <a:schemeClr val="dk1"/>
              </a:solidFill>
              <a:effectLst/>
              <a:latin typeface="+mn-lt"/>
              <a:ea typeface="+mn-ea"/>
              <a:cs typeface="+mn-cs"/>
            </a:rPr>
            <a:t>Professional services</a:t>
          </a:r>
          <a:r>
            <a:rPr lang="nb-NO" sz="1100" baseline="0">
              <a:solidFill>
                <a:schemeClr val="dk1"/>
              </a:solidFill>
              <a:effectLst/>
              <a:latin typeface="+mn-lt"/>
              <a:ea typeface="+mn-ea"/>
              <a:cs typeface="+mn-cs"/>
            </a:rPr>
            <a:t> and </a:t>
          </a:r>
          <a:r>
            <a:rPr lang="nb-NO" sz="1100" u="sng" baseline="0">
              <a:solidFill>
                <a:schemeClr val="dk1"/>
              </a:solidFill>
              <a:effectLst/>
              <a:latin typeface="+mn-lt"/>
              <a:ea typeface="+mn-ea"/>
              <a:cs typeface="+mn-cs"/>
            </a:rPr>
            <a:t>Financial model</a:t>
          </a:r>
          <a:r>
            <a:rPr lang="nb-NO" sz="1100" baseline="0">
              <a:solidFill>
                <a:schemeClr val="dk1"/>
              </a:solidFill>
              <a:effectLst/>
              <a:latin typeface="+mn-lt"/>
              <a:ea typeface="+mn-ea"/>
              <a:cs typeface="+mn-cs"/>
            </a:rPr>
            <a:t>, the metrics used vary and some contain a range of which tenderer shall choose the one most applicable for their submission. Others are binary and only require a "Yes/No" answer. Under </a:t>
          </a:r>
          <a:r>
            <a:rPr lang="nb-NO" sz="1100" u="sng" baseline="0">
              <a:solidFill>
                <a:schemeClr val="dk1"/>
              </a:solidFill>
              <a:effectLst/>
              <a:latin typeface="+mn-lt"/>
              <a:ea typeface="+mn-ea"/>
              <a:cs typeface="+mn-cs"/>
            </a:rPr>
            <a:t>Financial model</a:t>
          </a:r>
          <a:r>
            <a:rPr lang="nb-NO" sz="1100" baseline="0">
              <a:solidFill>
                <a:schemeClr val="dk1"/>
              </a:solidFill>
              <a:effectLst/>
              <a:latin typeface="+mn-lt"/>
              <a:ea typeface="+mn-ea"/>
              <a:cs typeface="+mn-cs"/>
            </a:rPr>
            <a:t>, tenderer is also asked to input certain numbers themselves.</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For </a:t>
          </a:r>
          <a:r>
            <a:rPr lang="nb-NO" sz="1100" u="sng" baseline="0">
              <a:solidFill>
                <a:schemeClr val="dk1"/>
              </a:solidFill>
              <a:effectLst/>
              <a:latin typeface="+mn-lt"/>
              <a:ea typeface="+mn-ea"/>
              <a:cs typeface="+mn-cs"/>
            </a:rPr>
            <a:t>Additional security requirements</a:t>
          </a:r>
          <a:r>
            <a:rPr lang="nb-NO" sz="1100" baseline="0">
              <a:solidFill>
                <a:schemeClr val="dk1"/>
              </a:solidFill>
              <a:effectLst/>
              <a:latin typeface="+mn-lt"/>
              <a:ea typeface="+mn-ea"/>
              <a:cs typeface="+mn-cs"/>
            </a:rPr>
            <a:t>, tenderer shall respond with the alternative most suitable in relation to their written response in Attachment 3.</a:t>
          </a:r>
        </a:p>
        <a:p>
          <a:endParaRPr lang="nb-NO" sz="1100" baseline="0">
            <a:solidFill>
              <a:schemeClr val="dk1"/>
            </a:solidFill>
            <a:effectLst/>
            <a:latin typeface="+mn-lt"/>
            <a:ea typeface="+mn-ea"/>
            <a:cs typeface="+mn-cs"/>
          </a:endParaRPr>
        </a:p>
        <a:p>
          <a:r>
            <a:rPr lang="nb-NO" sz="1400" b="1" u="sng">
              <a:solidFill>
                <a:schemeClr val="dk1"/>
              </a:solidFill>
              <a:effectLst/>
              <a:latin typeface="+mn-lt"/>
              <a:ea typeface="+mn-ea"/>
              <a:cs typeface="+mn-cs"/>
            </a:rPr>
            <a:t>Price</a:t>
          </a:r>
          <a:endParaRPr lang="nb-NO" sz="1400">
            <a:effectLst/>
          </a:endParaRPr>
        </a:p>
        <a:p>
          <a:r>
            <a:rPr lang="nb-NO" sz="1100" baseline="0">
              <a:solidFill>
                <a:schemeClr val="dk1"/>
              </a:solidFill>
              <a:effectLst/>
              <a:latin typeface="+mn-lt"/>
              <a:ea typeface="+mn-ea"/>
              <a:cs typeface="+mn-cs"/>
            </a:rPr>
            <a:t>Two different prices will be evaluated and constitute the evaluation price:</a:t>
          </a:r>
          <a:endParaRPr lang="nb-NO">
            <a:effectLst/>
          </a:endParaRPr>
        </a:p>
        <a:p>
          <a:r>
            <a:rPr lang="nb-NO" sz="1100" baseline="0">
              <a:solidFill>
                <a:schemeClr val="dk1"/>
              </a:solidFill>
              <a:effectLst/>
              <a:latin typeface="+mn-lt"/>
              <a:ea typeface="+mn-ea"/>
              <a:cs typeface="+mn-cs"/>
            </a:rPr>
            <a:t> - Pay-as-you-go with government discount, calculated in cell C5</a:t>
          </a:r>
          <a:endParaRPr lang="nb-NO">
            <a:effectLst/>
          </a:endParaRPr>
        </a:p>
        <a:p>
          <a:r>
            <a:rPr lang="nb-NO" sz="1100" baseline="0">
              <a:solidFill>
                <a:schemeClr val="dk1"/>
              </a:solidFill>
              <a:effectLst/>
              <a:latin typeface="+mn-lt"/>
              <a:ea typeface="+mn-ea"/>
              <a:cs typeface="+mn-cs"/>
            </a:rPr>
            <a:t> - Pay-as-you-go with government discount and one year committed use or reservation of resources (stacked), calculated in cell C6</a:t>
          </a:r>
        </a:p>
        <a:p>
          <a:endParaRPr lang="nb-NO">
            <a:effectLst/>
          </a:endParaRPr>
        </a:p>
        <a:p>
          <a:pPr eaLnBrk="1" fontAlgn="auto" latinLnBrk="0" hangingPunct="1"/>
          <a:r>
            <a:rPr lang="nb-NO" sz="1100" baseline="0">
              <a:solidFill>
                <a:schemeClr val="dk1"/>
              </a:solidFill>
              <a:effectLst/>
              <a:latin typeface="+mn-lt"/>
              <a:ea typeface="+mn-ea"/>
              <a:cs typeface="+mn-cs"/>
            </a:rPr>
            <a:t>Evaluation price will be automatically calculated in </a:t>
          </a:r>
          <a:r>
            <a:rPr lang="nb-NO" sz="1100" b="1" baseline="0">
              <a:solidFill>
                <a:schemeClr val="dk1"/>
              </a:solidFill>
              <a:effectLst/>
              <a:latin typeface="+mn-lt"/>
              <a:ea typeface="+mn-ea"/>
              <a:cs typeface="+mn-cs"/>
            </a:rPr>
            <a:t>cell C7</a:t>
          </a:r>
          <a:r>
            <a:rPr lang="nb-NO" sz="1100" baseline="0">
              <a:solidFill>
                <a:schemeClr val="dk1"/>
              </a:solidFill>
              <a:effectLst/>
              <a:latin typeface="+mn-lt"/>
              <a:ea typeface="+mn-ea"/>
              <a:cs typeface="+mn-cs"/>
            </a:rPr>
            <a:t> and forms the basis for the evaluation of offered prices.</a:t>
          </a:r>
        </a:p>
        <a:p>
          <a:pPr eaLnBrk="1" fontAlgn="auto" latinLnBrk="0" hangingPunct="1"/>
          <a:endParaRPr lang="nb-NO">
            <a:effectLst/>
          </a:endParaRPr>
        </a:p>
        <a:p>
          <a:pPr eaLnBrk="1" fontAlgn="auto" latinLnBrk="0" hangingPunct="1"/>
          <a:r>
            <a:rPr lang="nb-NO" sz="110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Column C</a:t>
          </a:r>
          <a:r>
            <a:rPr lang="nb-NO" sz="1100" baseline="0">
              <a:solidFill>
                <a:schemeClr val="dk1"/>
              </a:solidFill>
              <a:effectLst/>
              <a:latin typeface="+mn-lt"/>
              <a:ea typeface="+mn-ea"/>
              <a:cs typeface="+mn-cs"/>
            </a:rPr>
            <a:t>, the tenderer shall fill in pay-as-you-go price for each service as explained in </a:t>
          </a:r>
          <a:r>
            <a:rPr lang="nb-NO" sz="1100" b="1" baseline="0">
              <a:solidFill>
                <a:schemeClr val="dk1"/>
              </a:solidFill>
              <a:effectLst/>
              <a:latin typeface="+mn-lt"/>
              <a:ea typeface="+mn-ea"/>
              <a:cs typeface="+mn-cs"/>
            </a:rPr>
            <a:t>Column A</a:t>
          </a:r>
          <a:r>
            <a:rPr lang="nb-NO" sz="1100" baseline="0">
              <a:solidFill>
                <a:schemeClr val="dk1"/>
              </a:solidFill>
              <a:effectLst/>
              <a:latin typeface="+mn-lt"/>
              <a:ea typeface="+mn-ea"/>
              <a:cs typeface="+mn-cs"/>
            </a:rPr>
            <a:t>. </a:t>
          </a:r>
          <a:r>
            <a:rPr lang="nb-NO" sz="1100" b="1" baseline="0">
              <a:solidFill>
                <a:schemeClr val="dk1"/>
              </a:solidFill>
              <a:effectLst/>
              <a:latin typeface="+mn-lt"/>
              <a:ea typeface="+mn-ea"/>
              <a:cs typeface="+mn-cs"/>
            </a:rPr>
            <a:t>Column B</a:t>
          </a:r>
          <a:r>
            <a:rPr lang="nb-NO" sz="1100" baseline="0">
              <a:solidFill>
                <a:schemeClr val="dk1"/>
              </a:solidFill>
              <a:effectLst/>
              <a:latin typeface="+mn-lt"/>
              <a:ea typeface="+mn-ea"/>
              <a:cs typeface="+mn-cs"/>
            </a:rPr>
            <a:t> metric indicates how many units of the service that shall be priced. If a service is not priced, the tenderer will be given a price equal to the highest price offered.</a:t>
          </a:r>
        </a:p>
        <a:p>
          <a:pPr eaLnBrk="1" fontAlgn="auto" latinLnBrk="0" hangingPunct="1"/>
          <a:endParaRPr lang="nb-NO">
            <a:effectLst/>
          </a:endParaRPr>
        </a:p>
        <a:p>
          <a:pPr eaLnBrk="1" fontAlgn="auto" latinLnBrk="0" hangingPunct="1"/>
          <a:r>
            <a:rPr lang="nb-NO" sz="1100" b="1" baseline="0">
              <a:solidFill>
                <a:schemeClr val="dk1"/>
              </a:solidFill>
              <a:effectLst/>
              <a:latin typeface="+mn-lt"/>
              <a:ea typeface="+mn-ea"/>
              <a:cs typeface="+mn-cs"/>
            </a:rPr>
            <a:t>Columns D, E, F and I </a:t>
          </a:r>
          <a:r>
            <a:rPr lang="nb-NO" sz="1100" b="0" baseline="0">
              <a:solidFill>
                <a:schemeClr val="dk1"/>
              </a:solidFill>
              <a:effectLst/>
              <a:latin typeface="+mn-lt"/>
              <a:ea typeface="+mn-ea"/>
              <a:cs typeface="+mn-cs"/>
            </a:rPr>
            <a:t>are prefilled or automatically calculated fields that are used to calculate the evaluation price.</a:t>
          </a:r>
        </a:p>
        <a:p>
          <a:pPr eaLnBrk="1" fontAlgn="auto" latinLnBrk="0" hangingPunct="1"/>
          <a:endParaRPr lang="nb-NO">
            <a:effectLst/>
          </a:endParaRPr>
        </a:p>
        <a:p>
          <a:pPr eaLnBrk="1" fontAlgn="auto" latinLnBrk="0" hangingPunct="1"/>
          <a:r>
            <a:rPr lang="nb-NO" sz="110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cell B2</a:t>
          </a:r>
          <a:r>
            <a:rPr lang="nb-NO" sz="1100" baseline="0">
              <a:solidFill>
                <a:schemeClr val="dk1"/>
              </a:solidFill>
              <a:effectLst/>
              <a:latin typeface="+mn-lt"/>
              <a:ea typeface="+mn-ea"/>
              <a:cs typeface="+mn-cs"/>
            </a:rPr>
            <a:t>, the tenderer shall offer a government discount that will apply to all cloud services offered under the framework agreement. If nothing is filled out in cell B2, the government discount is automatically set to 0%.</a:t>
          </a:r>
          <a:endParaRPr lang="nb-NO">
            <a:effectLst/>
          </a:endParaRPr>
        </a:p>
        <a:p>
          <a:r>
            <a:rPr lang="nb-NO" sz="1100" baseline="0">
              <a:solidFill>
                <a:schemeClr val="dk1"/>
              </a:solidFill>
              <a:effectLst/>
              <a:latin typeface="+mn-lt"/>
              <a:ea typeface="+mn-ea"/>
              <a:cs typeface="+mn-cs"/>
            </a:rPr>
            <a:t> </a:t>
          </a:r>
          <a:endParaRPr lang="nb-NO">
            <a:effectLst/>
          </a:endParaRPr>
        </a:p>
        <a:p>
          <a:r>
            <a:rPr lang="nb-NO" sz="110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Column G</a:t>
          </a:r>
          <a:r>
            <a:rPr lang="nb-NO" sz="1100" baseline="0">
              <a:solidFill>
                <a:schemeClr val="dk1"/>
              </a:solidFill>
              <a:effectLst/>
              <a:latin typeface="+mn-lt"/>
              <a:ea typeface="+mn-ea"/>
              <a:cs typeface="+mn-cs"/>
            </a:rPr>
            <a:t>, the tenderer shall fill in discounts that correspond to one year committed use or reservation of the corresponding service. In </a:t>
          </a:r>
          <a:r>
            <a:rPr lang="nb-NO" sz="1100" b="1" baseline="0">
              <a:solidFill>
                <a:schemeClr val="dk1"/>
              </a:solidFill>
              <a:effectLst/>
              <a:latin typeface="+mn-lt"/>
              <a:ea typeface="+mn-ea"/>
              <a:cs typeface="+mn-cs"/>
            </a:rPr>
            <a:t>Column H</a:t>
          </a:r>
          <a:r>
            <a:rPr lang="nb-NO" sz="1100" b="0" baseline="0">
              <a:solidFill>
                <a:schemeClr val="dk1"/>
              </a:solidFill>
              <a:effectLst/>
              <a:latin typeface="+mn-lt"/>
              <a:ea typeface="+mn-ea"/>
              <a:cs typeface="+mn-cs"/>
            </a:rPr>
            <a:t>, describe the type of discount offered, when applicable and for which services.</a:t>
          </a:r>
        </a:p>
        <a:p>
          <a:endParaRPr lang="nb-NO">
            <a:effectLst/>
          </a:endParaRPr>
        </a:p>
        <a:p>
          <a:r>
            <a:rPr lang="nb-NO" sz="110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Column J</a:t>
          </a:r>
          <a:r>
            <a:rPr lang="nb-NO" sz="1100" baseline="0">
              <a:solidFill>
                <a:schemeClr val="dk1"/>
              </a:solidFill>
              <a:effectLst/>
              <a:latin typeface="+mn-lt"/>
              <a:ea typeface="+mn-ea"/>
              <a:cs typeface="+mn-cs"/>
            </a:rPr>
            <a:t>, the tenderer shall describe the service that is offered and in </a:t>
          </a:r>
          <a:r>
            <a:rPr lang="nb-NO" sz="1100" b="1" baseline="0">
              <a:solidFill>
                <a:schemeClr val="dk1"/>
              </a:solidFill>
              <a:effectLst/>
              <a:latin typeface="+mn-lt"/>
              <a:ea typeface="+mn-ea"/>
              <a:cs typeface="+mn-cs"/>
            </a:rPr>
            <a:t>Column K, </a:t>
          </a:r>
          <a:r>
            <a:rPr lang="nb-NO" sz="1100" baseline="0">
              <a:solidFill>
                <a:schemeClr val="dk1"/>
              </a:solidFill>
              <a:effectLst/>
              <a:latin typeface="+mn-lt"/>
              <a:ea typeface="+mn-ea"/>
              <a:cs typeface="+mn-cs"/>
            </a:rPr>
            <a:t>hyperlinks to service descriptions and pricing can be included. The information provided should be sufficiently detailed to identify the service that is offered.</a:t>
          </a:r>
        </a:p>
        <a:p>
          <a:endParaRPr lang="nb-NO">
            <a:effectLst/>
          </a:endParaRPr>
        </a:p>
        <a:p>
          <a:r>
            <a:rPr lang="nb-NO" sz="110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Cell C52</a:t>
          </a:r>
          <a:r>
            <a:rPr lang="nb-NO" sz="1100" baseline="0">
              <a:solidFill>
                <a:schemeClr val="dk1"/>
              </a:solidFill>
              <a:effectLst/>
              <a:latin typeface="+mn-lt"/>
              <a:ea typeface="+mn-ea"/>
              <a:cs typeface="+mn-cs"/>
            </a:rPr>
            <a:t>, the tenderer shall offer cloud adoption funding (total amount available in adition to generally available funding under FA over three years). The amount offered forms the basis for the evaluation of funding. If nothing is filled out in cell C52, funding is automatically set to 0.</a:t>
          </a:r>
        </a:p>
        <a:p>
          <a:endParaRPr lang="nb-NO">
            <a:effectLst/>
          </a:endParaRPr>
        </a:p>
        <a:p>
          <a:r>
            <a:rPr lang="nb-NO" sz="1100" baseline="0">
              <a:solidFill>
                <a:schemeClr val="dk1"/>
              </a:solidFill>
              <a:effectLst/>
              <a:latin typeface="+mn-lt"/>
              <a:ea typeface="+mn-ea"/>
              <a:cs typeface="+mn-cs"/>
            </a:rPr>
            <a:t>All prices and funding provided in the price tab shall exclude VAT. Credits, free tiers, dev/test pricing and similar, is also exempt from the price tab.</a:t>
          </a:r>
        </a:p>
        <a:p>
          <a:endParaRPr lang="nb-NO">
            <a:effectLst/>
          </a:endParaRPr>
        </a:p>
        <a:p>
          <a:r>
            <a:rPr lang="nb-NO" sz="1100" baseline="0">
              <a:solidFill>
                <a:schemeClr val="dk1"/>
              </a:solidFill>
              <a:effectLst/>
              <a:latin typeface="+mn-lt"/>
              <a:ea typeface="+mn-ea"/>
              <a:cs typeface="+mn-cs"/>
            </a:rPr>
            <a:t>Prices provided in the price tab shall be based on tenderer's prices as of 1st of March 2025.</a:t>
          </a:r>
        </a:p>
        <a:p>
          <a:endParaRPr lang="nb-NO" sz="1100" baseline="0">
            <a:solidFill>
              <a:schemeClr val="dk1"/>
            </a:solidFill>
            <a:effectLst/>
            <a:latin typeface="+mn-lt"/>
            <a:ea typeface="+mn-ea"/>
            <a:cs typeface="+mn-cs"/>
          </a:endParaRPr>
        </a:p>
        <a:p>
          <a:r>
            <a:rPr lang="nb-NO" sz="1400" b="1" u="sng">
              <a:solidFill>
                <a:schemeClr val="dk1"/>
              </a:solidFill>
              <a:effectLst/>
              <a:latin typeface="+mn-lt"/>
              <a:ea typeface="+mn-ea"/>
              <a:cs typeface="+mn-cs"/>
            </a:rPr>
            <a:t>Contract risk</a:t>
          </a:r>
        </a:p>
        <a:p>
          <a:r>
            <a:rPr lang="nb-NO" sz="1100" baseline="0">
              <a:solidFill>
                <a:schemeClr val="dk1"/>
              </a:solidFill>
              <a:effectLst/>
              <a:latin typeface="+mn-lt"/>
              <a:ea typeface="+mn-ea"/>
              <a:cs typeface="+mn-cs"/>
            </a:rPr>
            <a:t>In the tab "Contract risk" tab, tenderer shall fill out their compliance  with each requirement.</a:t>
          </a:r>
          <a:endParaRPr lang="nb-NO">
            <a:effectLst/>
          </a:endParaRPr>
        </a:p>
        <a:p>
          <a:endParaRPr lang="nb-NO" sz="1100" b="1"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Column A</a:t>
          </a:r>
          <a:r>
            <a:rPr lang="nb-NO" sz="1100" b="0" baseline="0">
              <a:solidFill>
                <a:schemeClr val="dk1"/>
              </a:solidFill>
              <a:effectLst/>
              <a:latin typeface="+mn-lt"/>
              <a:ea typeface="+mn-ea"/>
              <a:cs typeface="+mn-cs"/>
            </a:rPr>
            <a:t> is intentionally left blank. </a:t>
          </a:r>
        </a:p>
        <a:p>
          <a:endParaRPr lang="nb-NO" sz="1100" b="1"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Column B </a:t>
          </a:r>
          <a:r>
            <a:rPr lang="nb-NO" sz="1100" b="0" baseline="0">
              <a:solidFill>
                <a:schemeClr val="dk1"/>
              </a:solidFill>
              <a:effectLst/>
              <a:latin typeface="+mn-lt"/>
              <a:ea typeface="+mn-ea"/>
              <a:cs typeface="+mn-cs"/>
            </a:rPr>
            <a:t>("##") states a reference number for the specific row. </a:t>
          </a:r>
        </a:p>
        <a:p>
          <a:endParaRPr lang="nb-NO" sz="1100" b="1"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Column C </a:t>
          </a:r>
          <a:r>
            <a:rPr lang="nb-NO" sz="1100" baseline="0">
              <a:solidFill>
                <a:schemeClr val="dk1"/>
              </a:solidFill>
              <a:effectLst/>
              <a:latin typeface="+mn-lt"/>
              <a:ea typeface="+mn-ea"/>
              <a:cs typeface="+mn-cs"/>
            </a:rPr>
            <a:t>sets out the reference to a clause in the Agreement. The reference refers to the "heading" of the </a:t>
          </a:r>
          <a:r>
            <a:rPr lang="nb-NO" sz="1100" baseline="0">
              <a:solidFill>
                <a:sysClr val="windowText" lastClr="000000"/>
              </a:solidFill>
              <a:effectLst/>
              <a:latin typeface="+mn-lt"/>
              <a:ea typeface="+mn-ea"/>
              <a:cs typeface="+mn-cs"/>
            </a:rPr>
            <a:t>clause, but the clause may have several paragraphs.</a:t>
          </a:r>
          <a:endParaRPr lang="nb-NO">
            <a:solidFill>
              <a:sysClr val="windowText" lastClr="000000"/>
            </a:solidFill>
            <a:effectLst/>
          </a:endParaRPr>
        </a:p>
        <a:p>
          <a:endParaRPr lang="nb-NO" sz="1100" b="0" i="0" u="none" strike="noStrike">
            <a:solidFill>
              <a:schemeClr val="dk1"/>
            </a:solidFill>
            <a:effectLst/>
            <a:latin typeface="+mn-lt"/>
            <a:ea typeface="+mn-ea"/>
            <a:cs typeface="+mn-cs"/>
          </a:endParaRPr>
        </a:p>
        <a:p>
          <a:r>
            <a:rPr lang="nb-NO" sz="1100" b="0" i="0" u="none" strike="noStrike">
              <a:solidFill>
                <a:schemeClr val="dk1"/>
              </a:solidFill>
              <a:effectLst/>
              <a:latin typeface="+mn-lt"/>
              <a:ea typeface="+mn-ea"/>
              <a:cs typeface="+mn-cs"/>
            </a:rPr>
            <a:t>In </a:t>
          </a:r>
          <a:r>
            <a:rPr lang="nb-NO" sz="1100" b="1" i="0" u="none" strike="noStrike">
              <a:solidFill>
                <a:schemeClr val="dk1"/>
              </a:solidFill>
              <a:effectLst/>
              <a:latin typeface="+mn-lt"/>
              <a:ea typeface="+mn-ea"/>
              <a:cs typeface="+mn-cs"/>
            </a:rPr>
            <a:t>Column D</a:t>
          </a:r>
          <a:r>
            <a:rPr lang="nb-NO" sz="1100" b="0" i="0" u="none" strike="noStrike">
              <a:solidFill>
                <a:schemeClr val="dk1"/>
              </a:solidFill>
              <a:effectLst/>
              <a:latin typeface="+mn-lt"/>
              <a:ea typeface="+mn-ea"/>
              <a:cs typeface="+mn-cs"/>
            </a:rPr>
            <a:t> ("Supplier response"),</a:t>
          </a:r>
          <a:r>
            <a:rPr lang="nb-NO" sz="1100" b="0" i="0" u="none" strike="noStrike" baseline="0">
              <a:solidFill>
                <a:schemeClr val="dk1"/>
              </a:solidFill>
              <a:effectLst/>
              <a:latin typeface="+mn-lt"/>
              <a:ea typeface="+mn-ea"/>
              <a:cs typeface="+mn-cs"/>
            </a:rPr>
            <a:t> </a:t>
          </a:r>
          <a:r>
            <a:rPr lang="nb-NO" sz="1100" baseline="0">
              <a:solidFill>
                <a:schemeClr val="dk1"/>
              </a:solidFill>
              <a:effectLst/>
              <a:latin typeface="+mn-lt"/>
              <a:ea typeface="+mn-ea"/>
              <a:cs typeface="+mn-cs"/>
            </a:rPr>
            <a:t>tenderer</a:t>
          </a:r>
          <a:r>
            <a:rPr lang="nb-NO" sz="1100" b="0" i="0" u="none" strike="noStrike" baseline="0">
              <a:solidFill>
                <a:schemeClr val="dk1"/>
              </a:solidFill>
              <a:effectLst/>
              <a:latin typeface="+mn-lt"/>
              <a:ea typeface="+mn-ea"/>
              <a:cs typeface="+mn-cs"/>
            </a:rPr>
            <a:t> shall </a:t>
          </a:r>
          <a:r>
            <a:rPr lang="nb-NO" sz="1100" baseline="0">
              <a:solidFill>
                <a:schemeClr val="dk1"/>
              </a:solidFill>
              <a:effectLst/>
              <a:latin typeface="+mn-lt"/>
              <a:ea typeface="+mn-ea"/>
              <a:cs typeface="+mn-cs"/>
            </a:rPr>
            <a:t>fill in to which degree they comply with the wording in the </a:t>
          </a:r>
          <a:r>
            <a:rPr lang="nb-NO" sz="1100" baseline="0">
              <a:solidFill>
                <a:sysClr val="windowText" lastClr="000000"/>
              </a:solidFill>
              <a:effectLst/>
              <a:latin typeface="+mn-lt"/>
              <a:ea typeface="+mn-ea"/>
              <a:cs typeface="+mn-cs"/>
            </a:rPr>
            <a:t>clause including their paragraphs.</a:t>
          </a:r>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alternatives are as follows:</a:t>
          </a:r>
        </a:p>
        <a:p>
          <a:r>
            <a:rPr lang="nb-NO" sz="1100" b="0" i="0">
              <a:solidFill>
                <a:schemeClr val="dk1"/>
              </a:solidFill>
              <a:effectLst/>
              <a:latin typeface="+mn-lt"/>
              <a:ea typeface="+mn-ea"/>
              <a:cs typeface="+mn-cs"/>
            </a:rPr>
            <a:t>-Accepted with additional rights for Customer</a:t>
          </a:r>
          <a:r>
            <a:rPr lang="nb-NO" sz="1100">
              <a:solidFill>
                <a:schemeClr val="dk1"/>
              </a:solidFill>
              <a:effectLst/>
              <a:latin typeface="+mn-lt"/>
              <a:ea typeface="+mn-ea"/>
              <a:cs typeface="+mn-cs"/>
            </a:rPr>
            <a:t> </a:t>
          </a:r>
          <a:endParaRPr lang="nb-NO">
            <a:effectLst/>
          </a:endParaRPr>
        </a:p>
        <a:p>
          <a:r>
            <a:rPr lang="nb-NO" sz="1100" b="0" i="0">
              <a:solidFill>
                <a:schemeClr val="dk1"/>
              </a:solidFill>
              <a:effectLst/>
              <a:latin typeface="+mn-lt"/>
              <a:ea typeface="+mn-ea"/>
              <a:cs typeface="+mn-cs"/>
            </a:rPr>
            <a:t>-Accepted</a:t>
          </a:r>
          <a:r>
            <a:rPr lang="nb-NO" sz="1100">
              <a:solidFill>
                <a:schemeClr val="dk1"/>
              </a:solidFill>
              <a:effectLst/>
              <a:latin typeface="+mn-lt"/>
              <a:ea typeface="+mn-ea"/>
              <a:cs typeface="+mn-cs"/>
            </a:rPr>
            <a:t> </a:t>
          </a:r>
        </a:p>
        <a:p>
          <a:r>
            <a:rPr lang="nb-NO" sz="1100" b="0" i="0">
              <a:solidFill>
                <a:schemeClr val="dk1"/>
              </a:solidFill>
              <a:effectLst/>
              <a:latin typeface="+mn-lt"/>
              <a:ea typeface="+mn-ea"/>
              <a:cs typeface="+mn-cs"/>
            </a:rPr>
            <a:t>-Partially</a:t>
          </a:r>
        </a:p>
        <a:p>
          <a:r>
            <a:rPr lang="nb-NO" sz="1100" b="0" i="0">
              <a:solidFill>
                <a:schemeClr val="dk1"/>
              </a:solidFill>
              <a:effectLst/>
              <a:latin typeface="+mn-lt"/>
              <a:ea typeface="+mn-ea"/>
              <a:cs typeface="+mn-cs"/>
            </a:rPr>
            <a:t>-Non-acceptance</a:t>
          </a:r>
          <a:endParaRPr lang="nb-NO">
            <a:effectLst/>
          </a:endParaRPr>
        </a:p>
        <a:p>
          <a:pPr eaLnBrk="1" fontAlgn="auto" latinLnBrk="0" hangingPunct="1"/>
          <a:endParaRPr lang="nb-NO" sz="1100" baseline="0">
            <a:solidFill>
              <a:schemeClr val="dk1"/>
            </a:solidFill>
            <a:effectLst/>
            <a:latin typeface="+mn-lt"/>
            <a:ea typeface="+mn-ea"/>
            <a:cs typeface="+mn-cs"/>
          </a:endParaRPr>
        </a:p>
        <a:p>
          <a:pPr eaLnBrk="1" fontAlgn="auto" latinLnBrk="0" hangingPunct="1"/>
          <a:r>
            <a:rPr lang="nb-NO" sz="1100" baseline="0">
              <a:solidFill>
                <a:schemeClr val="dk1"/>
              </a:solidFill>
              <a:effectLst/>
              <a:latin typeface="+mn-lt"/>
              <a:ea typeface="+mn-ea"/>
              <a:cs typeface="+mn-cs"/>
            </a:rPr>
            <a:t>For some of the provisions, the tenderer shall only provide the alternatives:</a:t>
          </a:r>
        </a:p>
        <a:p>
          <a:pPr eaLnBrk="1" fontAlgn="auto" latinLnBrk="0" hangingPunct="1"/>
          <a:r>
            <a:rPr lang="nb-NO" sz="1100" baseline="0">
              <a:solidFill>
                <a:schemeClr val="dk1"/>
              </a:solidFill>
              <a:effectLst/>
              <a:latin typeface="+mn-lt"/>
              <a:ea typeface="+mn-ea"/>
              <a:cs typeface="+mn-cs"/>
            </a:rPr>
            <a:t>-Accepted</a:t>
          </a:r>
        </a:p>
        <a:p>
          <a:pPr eaLnBrk="1" fontAlgn="auto" latinLnBrk="0" hangingPunct="1"/>
          <a:r>
            <a:rPr lang="nb-NO" sz="1100" baseline="0">
              <a:solidFill>
                <a:schemeClr val="dk1"/>
              </a:solidFill>
              <a:effectLst/>
              <a:latin typeface="+mn-lt"/>
              <a:ea typeface="+mn-ea"/>
              <a:cs typeface="+mn-cs"/>
            </a:rPr>
            <a:t>-Not accepted</a:t>
          </a:r>
        </a:p>
        <a:p>
          <a:pPr eaLnBrk="1" fontAlgn="auto" latinLnBrk="0" hangingPunct="1"/>
          <a:r>
            <a:rPr lang="nb-NO" sz="1100" baseline="0">
              <a:solidFill>
                <a:schemeClr val="dk1"/>
              </a:solidFill>
              <a:effectLst/>
              <a:latin typeface="+mn-lt"/>
              <a:ea typeface="+mn-ea"/>
              <a:cs typeface="+mn-cs"/>
            </a:rPr>
            <a:t>An acceptance will not be part of the assessment of contract risk, but a response of "Not accepted" will be interpreted as a deviation, and assessed accordingly. See </a:t>
          </a:r>
          <a:r>
            <a:rPr lang="nb-NO" sz="1100" baseline="0">
              <a:solidFill>
                <a:sysClr val="windowText" lastClr="000000"/>
              </a:solidFill>
              <a:effectLst/>
              <a:latin typeface="+mn-lt"/>
              <a:ea typeface="+mn-ea"/>
              <a:cs typeface="+mn-cs"/>
            </a:rPr>
            <a:t>the ITT section 6.3.4 and 6.4 for more information of this assessment.</a:t>
          </a:r>
        </a:p>
        <a:p>
          <a:pPr eaLnBrk="1" fontAlgn="auto" latinLnBrk="0" hangingPunct="1"/>
          <a:endParaRPr lang="nb-NO" sz="1100" baseline="0">
            <a:solidFill>
              <a:sysClr val="windowText" lastClr="000000"/>
            </a:solidFill>
            <a:effectLst/>
            <a:latin typeface="+mn-lt"/>
            <a:ea typeface="+mn-ea"/>
            <a:cs typeface="+mn-cs"/>
          </a:endParaRPr>
        </a:p>
        <a:p>
          <a:pPr eaLnBrk="1" fontAlgn="auto" latinLnBrk="0" hangingPunct="1"/>
          <a:r>
            <a:rPr lang="nb-NO" sz="1100" baseline="0">
              <a:solidFill>
                <a:sysClr val="windowText" lastClr="000000"/>
              </a:solidFill>
              <a:effectLst/>
              <a:latin typeface="+mn-lt"/>
              <a:ea typeface="+mn-ea"/>
              <a:cs typeface="+mn-cs"/>
            </a:rPr>
            <a:t>When filling out the form, the response from the </a:t>
          </a:r>
          <a:r>
            <a:rPr lang="nb-NO" sz="1100" baseline="0">
              <a:solidFill>
                <a:schemeClr val="dk1"/>
              </a:solidFill>
              <a:effectLst/>
              <a:latin typeface="+mn-lt"/>
              <a:ea typeface="+mn-ea"/>
              <a:cs typeface="+mn-cs"/>
            </a:rPr>
            <a:t>tenderer</a:t>
          </a:r>
          <a:r>
            <a:rPr lang="nb-NO" sz="1100" baseline="0">
              <a:solidFill>
                <a:sysClr val="windowText" lastClr="000000"/>
              </a:solidFill>
              <a:effectLst/>
              <a:latin typeface="+mn-lt"/>
              <a:ea typeface="+mn-ea"/>
              <a:cs typeface="+mn-cs"/>
            </a:rPr>
            <a:t> shall cover all paragraphs. This entails that if a </a:t>
          </a:r>
          <a:r>
            <a:rPr lang="nb-NO" sz="1100" baseline="0">
              <a:solidFill>
                <a:schemeClr val="dk1"/>
              </a:solidFill>
              <a:effectLst/>
              <a:latin typeface="+mn-lt"/>
              <a:ea typeface="+mn-ea"/>
              <a:cs typeface="+mn-cs"/>
            </a:rPr>
            <a:t>tenderer</a:t>
          </a:r>
          <a:r>
            <a:rPr lang="nb-NO" sz="1100" baseline="0">
              <a:solidFill>
                <a:sysClr val="windowText" lastClr="000000"/>
              </a:solidFill>
              <a:effectLst/>
              <a:latin typeface="+mn-lt"/>
              <a:ea typeface="+mn-ea"/>
              <a:cs typeface="+mn-cs"/>
            </a:rPr>
            <a:t> responds with "Accepted", they accept the wording of the entire clause.</a:t>
          </a:r>
        </a:p>
        <a:p>
          <a:pPr eaLnBrk="1" fontAlgn="auto" latinLnBrk="0" hangingPunct="1"/>
          <a:endParaRPr lang="nb-NO" sz="1100" baseline="0">
            <a:solidFill>
              <a:schemeClr val="dk1"/>
            </a:solidFill>
            <a:effectLst/>
            <a:latin typeface="+mn-lt"/>
            <a:ea typeface="+mn-ea"/>
            <a:cs typeface="+mn-cs"/>
          </a:endParaRPr>
        </a:p>
        <a:p>
          <a:pPr eaLnBrk="1" fontAlgn="auto" latinLnBrk="0" hangingPunct="1"/>
          <a:r>
            <a:rPr lang="nb-NO" sz="1100" baseline="0">
              <a:solidFill>
                <a:schemeClr val="dk1"/>
              </a:solidFill>
              <a:effectLst/>
              <a:latin typeface="+mn-lt"/>
              <a:ea typeface="+mn-ea"/>
              <a:cs typeface="+mn-cs"/>
            </a:rPr>
            <a:t>The Contracting Authority may adjust the tenderer's response in </a:t>
          </a:r>
          <a:r>
            <a:rPr lang="nb-NO" sz="1100" b="1" baseline="0">
              <a:solidFill>
                <a:schemeClr val="dk1"/>
              </a:solidFill>
              <a:effectLst/>
              <a:latin typeface="+mn-lt"/>
              <a:ea typeface="+mn-ea"/>
              <a:cs typeface="+mn-cs"/>
            </a:rPr>
            <a:t>Column D</a:t>
          </a:r>
          <a:r>
            <a:rPr lang="nb-NO" sz="1100" baseline="0">
              <a:solidFill>
                <a:schemeClr val="dk1"/>
              </a:solidFill>
              <a:effectLst/>
              <a:latin typeface="+mn-lt"/>
              <a:ea typeface="+mn-ea"/>
              <a:cs typeface="+mn-cs"/>
            </a:rPr>
            <a:t>, if the Contracting Authority believes the response in </a:t>
          </a:r>
          <a:r>
            <a:rPr lang="nb-NO" sz="1100" b="1" baseline="0">
              <a:solidFill>
                <a:schemeClr val="dk1"/>
              </a:solidFill>
              <a:effectLst/>
              <a:latin typeface="+mn-lt"/>
              <a:ea typeface="+mn-ea"/>
              <a:cs typeface="+mn-cs"/>
            </a:rPr>
            <a:t>Column D </a:t>
          </a:r>
          <a:r>
            <a:rPr lang="nb-NO" sz="1100" baseline="0">
              <a:solidFill>
                <a:schemeClr val="dk1"/>
              </a:solidFill>
              <a:effectLst/>
              <a:latin typeface="+mn-lt"/>
              <a:ea typeface="+mn-ea"/>
              <a:cs typeface="+mn-cs"/>
            </a:rPr>
            <a:t>reflects the proposed amendments/additional wording provided in the Framework Agreement.</a:t>
          </a:r>
        </a:p>
        <a:p>
          <a:pPr eaLnBrk="1" fontAlgn="auto" latinLnBrk="0" hangingPunct="1"/>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Column E</a:t>
          </a:r>
          <a:r>
            <a:rPr lang="nb-NO" sz="1100" baseline="0">
              <a:solidFill>
                <a:schemeClr val="dk1"/>
              </a:solidFill>
              <a:effectLst/>
              <a:latin typeface="+mn-lt"/>
              <a:ea typeface="+mn-ea"/>
              <a:cs typeface="+mn-cs"/>
            </a:rPr>
            <a:t> ("Supplier proposed additional/alternative wording in contract document"), tenderer shall respond with a "Yes" or "No". If the tenderer has responded "Accepted" in </a:t>
          </a:r>
          <a:r>
            <a:rPr lang="nb-NO" sz="1100" b="1" baseline="0">
              <a:solidFill>
                <a:schemeClr val="dk1"/>
              </a:solidFill>
              <a:effectLst/>
              <a:latin typeface="+mn-lt"/>
              <a:ea typeface="+mn-ea"/>
              <a:cs typeface="+mn-cs"/>
            </a:rPr>
            <a:t>Column D</a:t>
          </a:r>
          <a:r>
            <a:rPr lang="nb-NO" sz="1100" baseline="0">
              <a:solidFill>
                <a:schemeClr val="dk1"/>
              </a:solidFill>
              <a:effectLst/>
              <a:latin typeface="+mn-lt"/>
              <a:ea typeface="+mn-ea"/>
              <a:cs typeface="+mn-cs"/>
            </a:rPr>
            <a:t>, it is not necessary to propose additional/alternative wording, except for the clauses where the tenderer shall fill inn their offering, e.g. clause 9.3, and the tenderer shall respond "No" in </a:t>
          </a:r>
          <a:r>
            <a:rPr lang="nb-NO" sz="1100" b="1" baseline="0">
              <a:solidFill>
                <a:schemeClr val="dk1"/>
              </a:solidFill>
              <a:effectLst/>
              <a:latin typeface="+mn-lt"/>
              <a:ea typeface="+mn-ea"/>
              <a:cs typeface="+mn-cs"/>
            </a:rPr>
            <a:t>Column E</a:t>
          </a:r>
          <a:r>
            <a:rPr lang="nb-NO" sz="1100" baseline="0">
              <a:solidFill>
                <a:schemeClr val="dk1"/>
              </a:solidFill>
              <a:effectLst/>
              <a:latin typeface="+mn-lt"/>
              <a:ea typeface="+mn-ea"/>
              <a:cs typeface="+mn-cs"/>
            </a:rPr>
            <a:t>. If the tenderer has provided any other response in </a:t>
          </a:r>
          <a:r>
            <a:rPr lang="nb-NO" sz="1100" b="1" baseline="0">
              <a:solidFill>
                <a:schemeClr val="dk1"/>
              </a:solidFill>
              <a:effectLst/>
              <a:latin typeface="+mn-lt"/>
              <a:ea typeface="+mn-ea"/>
              <a:cs typeface="+mn-cs"/>
            </a:rPr>
            <a:t>Column D</a:t>
          </a:r>
          <a:r>
            <a:rPr lang="nb-NO" sz="1100" baseline="0">
              <a:solidFill>
                <a:schemeClr val="dk1"/>
              </a:solidFill>
              <a:effectLst/>
              <a:latin typeface="+mn-lt"/>
              <a:ea typeface="+mn-ea"/>
              <a:cs typeface="+mn-cs"/>
            </a:rPr>
            <a:t>, the tenderer shall propose alternative/additional wording in the word </a:t>
          </a:r>
          <a:r>
            <a:rPr lang="nb-NO" sz="1100" baseline="0">
              <a:solidFill>
                <a:sysClr val="windowText" lastClr="000000"/>
              </a:solidFill>
              <a:effectLst/>
              <a:latin typeface="+mn-lt"/>
              <a:ea typeface="+mn-ea"/>
              <a:cs typeface="+mn-cs"/>
            </a:rPr>
            <a:t>document "Framework Agreement" by using mark-up/track changes, and respond "Yes" in </a:t>
          </a:r>
          <a:r>
            <a:rPr lang="nb-NO" sz="1100" b="1" baseline="0">
              <a:solidFill>
                <a:sysClr val="windowText" lastClr="000000"/>
              </a:solidFill>
              <a:effectLst/>
              <a:latin typeface="+mn-lt"/>
              <a:ea typeface="+mn-ea"/>
              <a:cs typeface="+mn-cs"/>
            </a:rPr>
            <a:t>Column E</a:t>
          </a:r>
          <a:r>
            <a:rPr lang="nb-NO" sz="1100" baseline="0">
              <a:solidFill>
                <a:sysClr val="windowText" lastClr="000000"/>
              </a:solidFill>
              <a:effectLst/>
              <a:latin typeface="+mn-lt"/>
              <a:ea typeface="+mn-ea"/>
              <a:cs typeface="+mn-cs"/>
            </a:rPr>
            <a:t>.</a:t>
          </a:r>
          <a:endParaRPr lang="nb-NO" sz="1100" baseline="0">
            <a:solidFill>
              <a:srgbClr val="FF0000"/>
            </a:solidFill>
            <a:effectLst/>
            <a:latin typeface="+mn-lt"/>
            <a:ea typeface="+mn-ea"/>
            <a:cs typeface="+mn-cs"/>
          </a:endParaRPr>
        </a:p>
        <a:p>
          <a:endParaRPr lang="nb-NO" sz="1100" baseline="0">
            <a:solidFill>
              <a:schemeClr val="dk1"/>
            </a:solidFill>
            <a:effectLst/>
            <a:latin typeface="+mn-lt"/>
            <a:ea typeface="+mn-ea"/>
            <a:cs typeface="+mn-cs"/>
          </a:endParaRPr>
        </a:p>
        <a:p>
          <a:r>
            <a:rPr lang="nb-NO" sz="1100" b="0" baseline="0">
              <a:solidFill>
                <a:schemeClr val="dk1"/>
              </a:solidFill>
              <a:effectLst/>
              <a:latin typeface="+mn-lt"/>
              <a:ea typeface="+mn-ea"/>
              <a:cs typeface="+mn-cs"/>
            </a:rPr>
            <a:t>In </a:t>
          </a:r>
          <a:r>
            <a:rPr lang="nb-NO" sz="1100" b="1" baseline="0">
              <a:solidFill>
                <a:schemeClr val="dk1"/>
              </a:solidFill>
              <a:effectLst/>
              <a:latin typeface="+mn-lt"/>
              <a:ea typeface="+mn-ea"/>
              <a:cs typeface="+mn-cs"/>
            </a:rPr>
            <a:t>Column F, </a:t>
          </a:r>
          <a:r>
            <a:rPr lang="nb-NO" sz="1100" b="0" baseline="0">
              <a:solidFill>
                <a:schemeClr val="dk1"/>
              </a:solidFill>
              <a:effectLst/>
              <a:latin typeface="+mn-lt"/>
              <a:ea typeface="+mn-ea"/>
              <a:cs typeface="+mn-cs"/>
            </a:rPr>
            <a:t>the </a:t>
          </a:r>
          <a:r>
            <a:rPr lang="nb-NO" sz="1100" baseline="0">
              <a:solidFill>
                <a:schemeClr val="dk1"/>
              </a:solidFill>
              <a:effectLst/>
              <a:latin typeface="+mn-lt"/>
              <a:ea typeface="+mn-ea"/>
              <a:cs typeface="+mn-cs"/>
            </a:rPr>
            <a:t>tenderer</a:t>
          </a:r>
          <a:r>
            <a:rPr lang="nb-NO" sz="1100" b="0" baseline="0">
              <a:solidFill>
                <a:schemeClr val="dk1"/>
              </a:solidFill>
              <a:effectLst/>
              <a:latin typeface="+mn-lt"/>
              <a:ea typeface="+mn-ea"/>
              <a:cs typeface="+mn-cs"/>
            </a:rPr>
            <a:t> may provide justification as to their response and amendment to the Framework Agreement. For "Accepted"/"Not-accepted" requirements, such justification shall be provided in </a:t>
          </a:r>
          <a:r>
            <a:rPr lang="nb-NO" sz="1100" b="1" baseline="0">
              <a:solidFill>
                <a:schemeClr val="dk1"/>
              </a:solidFill>
              <a:effectLst/>
              <a:latin typeface="+mn-lt"/>
              <a:ea typeface="+mn-ea"/>
              <a:cs typeface="+mn-cs"/>
            </a:rPr>
            <a:t>Attachment 5 - List of deviations and reservations</a:t>
          </a:r>
          <a:r>
            <a:rPr lang="nb-NO" sz="1100" b="0" baseline="0">
              <a:solidFill>
                <a:schemeClr val="dk1"/>
              </a:solidFill>
              <a:effectLst/>
              <a:latin typeface="+mn-lt"/>
              <a:ea typeface="+mn-ea"/>
              <a:cs typeface="+mn-cs"/>
            </a:rPr>
            <a:t>.</a:t>
          </a:r>
        </a:p>
        <a:p>
          <a:endParaRPr lang="nb-NO" sz="1100"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Column G</a:t>
          </a:r>
          <a:r>
            <a:rPr lang="nb-NO" sz="1100" baseline="0">
              <a:solidFill>
                <a:schemeClr val="dk1"/>
              </a:solidFill>
              <a:effectLst/>
              <a:latin typeface="+mn-lt"/>
              <a:ea typeface="+mn-ea"/>
              <a:cs typeface="+mn-cs"/>
            </a:rPr>
            <a:t> ("Points") shows the number of points each response from the tenderer receives.</a:t>
          </a:r>
        </a:p>
        <a:p>
          <a:endParaRPr lang="nb-NO" sz="1100" baseline="0">
            <a:solidFill>
              <a:schemeClr val="dk1"/>
            </a:solidFill>
            <a:effectLst/>
            <a:latin typeface="+mn-lt"/>
            <a:ea typeface="+mn-ea"/>
            <a:cs typeface="+mn-cs"/>
          </a:endParaRPr>
        </a:p>
        <a:p>
          <a:endParaRPr lang="nb-NO" sz="1100" baseline="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3" dT="2025-02-14T08:33:28.34" personId="{00000000-0000-0000-0000-000000000000}" id="{A8B1740E-2ABF-4779-8797-FADAFA6B38B1}">
    <text>A region shall be understood as a geographical location or area, that may contain one or multiple datacenters.</text>
  </threadedComment>
  <threadedComment ref="C14" dT="2025-02-14T08:33:08.39" personId="{00000000-0000-0000-0000-000000000000}" id="{E218B926-CFA9-4175-85EF-71C39172496B}">
    <text>A region shall be understood as a geographical location or area, that may contain one or multiple datacenters.</text>
  </threadedComment>
  <threadedComment ref="C15" dT="2025-02-14T08:33:57.18" personId="{00000000-0000-0000-0000-000000000000}" id="{810EC337-3CD6-4BFA-A1AE-E9B480547D23}">
    <text>PoP: Point of Presence</text>
  </threadedComment>
  <threadedComment ref="C16" dT="2025-02-14T08:34:02.49" personId="{00000000-0000-0000-0000-000000000000}" id="{CB4E13CA-B789-4547-8CC5-1CB797ECB0BE}">
    <text>PoP: Point of Presence</text>
  </threadedComment>
  <threadedComment ref="C17" dT="2025-02-14T08:34:09.66" personId="{00000000-0000-0000-0000-000000000000}" id="{2535A2FE-3D05-49E5-8006-A1D4CB22D8C9}">
    <text>PoP: Point of Presence</text>
  </threadedComment>
  <threadedComment ref="C18" dT="2025-02-14T08:34:14.78" personId="{00000000-0000-0000-0000-000000000000}" id="{6052D6D7-6323-4555-9296-75CAE7408946}">
    <text>PoP: Point of Presence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05061-BB50-465D-BAE5-C6086049706B}">
  <dimension ref="A1"/>
  <sheetViews>
    <sheetView topLeftCell="A33" zoomScaleNormal="100" workbookViewId="0">
      <selection activeCell="Q40" sqref="Q40"/>
    </sheetView>
  </sheetViews>
  <sheetFormatPr baseColWidth="10" defaultColWidth="11.453125" defaultRowHeight="14.5" x14ac:dyDescent="0.35"/>
  <sheetData>
    <row r="1" spans="1:1" ht="23.5" x14ac:dyDescent="0.55000000000000004">
      <c r="A1" s="11"/>
    </row>
  </sheetData>
  <sheetProtection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AD2C-6762-4D05-903F-7E8C9DC27563}">
  <dimension ref="A1:G63"/>
  <sheetViews>
    <sheetView topLeftCell="A29" zoomScale="80" zoomScaleNormal="80" workbookViewId="0">
      <selection activeCell="C6" sqref="C6"/>
    </sheetView>
  </sheetViews>
  <sheetFormatPr baseColWidth="10" defaultColWidth="8.7265625" defaultRowHeight="14.5" x14ac:dyDescent="0.35"/>
  <cols>
    <col min="1" max="1" width="3.81640625" customWidth="1"/>
    <col min="2" max="2" width="5.81640625" style="3" customWidth="1"/>
    <col min="3" max="3" width="80.81640625" style="12" customWidth="1"/>
    <col min="4" max="4" width="99" style="3" customWidth="1"/>
    <col min="5" max="5" width="39.453125" style="2" customWidth="1"/>
    <col min="6" max="6" width="36.1796875" customWidth="1"/>
    <col min="7" max="7" width="14.453125" customWidth="1"/>
  </cols>
  <sheetData>
    <row r="1" spans="1:7" ht="21" customHeight="1" x14ac:dyDescent="0.35">
      <c r="A1" s="34" t="s">
        <v>21</v>
      </c>
      <c r="B1" s="34"/>
      <c r="C1" s="34"/>
      <c r="D1" s="34"/>
      <c r="E1" s="34"/>
      <c r="F1" s="34"/>
    </row>
    <row r="2" spans="1:7" ht="16" x14ac:dyDescent="0.35">
      <c r="A2" s="35"/>
      <c r="B2" s="35" t="s">
        <v>78</v>
      </c>
      <c r="C2" s="36"/>
      <c r="D2" s="37"/>
      <c r="E2" s="38"/>
      <c r="F2" s="39"/>
    </row>
    <row r="3" spans="1:7" ht="16" x14ac:dyDescent="0.35">
      <c r="A3" s="40"/>
      <c r="B3" s="41" t="s">
        <v>0</v>
      </c>
      <c r="C3" s="21" t="s">
        <v>305</v>
      </c>
      <c r="D3" s="40" t="s">
        <v>116</v>
      </c>
      <c r="E3" s="40" t="s">
        <v>23</v>
      </c>
      <c r="F3" s="40" t="s">
        <v>24</v>
      </c>
      <c r="G3" s="16"/>
    </row>
    <row r="4" spans="1:7" ht="29" x14ac:dyDescent="0.35">
      <c r="A4" s="14"/>
      <c r="B4" s="42">
        <v>1</v>
      </c>
      <c r="C4" s="19" t="s">
        <v>306</v>
      </c>
      <c r="D4" s="43" t="s">
        <v>82</v>
      </c>
      <c r="E4" s="19" t="s">
        <v>190</v>
      </c>
      <c r="F4" s="14" t="s">
        <v>27</v>
      </c>
    </row>
    <row r="5" spans="1:7" ht="29" x14ac:dyDescent="0.35">
      <c r="A5" s="14"/>
      <c r="B5" s="42">
        <v>2</v>
      </c>
      <c r="C5" s="19" t="s">
        <v>307</v>
      </c>
      <c r="D5" s="43" t="s">
        <v>82</v>
      </c>
      <c r="E5" s="19" t="s">
        <v>190</v>
      </c>
      <c r="F5" s="14" t="s">
        <v>27</v>
      </c>
    </row>
    <row r="6" spans="1:7" ht="29" x14ac:dyDescent="0.35">
      <c r="A6" s="14"/>
      <c r="B6" s="42">
        <v>3</v>
      </c>
      <c r="C6" s="19" t="s">
        <v>308</v>
      </c>
      <c r="D6" s="43" t="s">
        <v>82</v>
      </c>
      <c r="E6" s="19" t="s">
        <v>190</v>
      </c>
      <c r="F6" s="14" t="s">
        <v>27</v>
      </c>
    </row>
    <row r="7" spans="1:7" ht="29" x14ac:dyDescent="0.35">
      <c r="A7" s="14"/>
      <c r="B7" s="42">
        <v>4</v>
      </c>
      <c r="C7" s="19" t="s">
        <v>309</v>
      </c>
      <c r="D7" s="43" t="s">
        <v>82</v>
      </c>
      <c r="E7" s="19" t="s">
        <v>190</v>
      </c>
      <c r="F7" s="14" t="s">
        <v>27</v>
      </c>
    </row>
    <row r="8" spans="1:7" ht="29" x14ac:dyDescent="0.35">
      <c r="A8" s="14"/>
      <c r="B8" s="42">
        <v>5</v>
      </c>
      <c r="C8" s="19" t="s">
        <v>393</v>
      </c>
      <c r="D8" s="43" t="s">
        <v>82</v>
      </c>
      <c r="E8" s="19" t="s">
        <v>190</v>
      </c>
      <c r="F8" s="14" t="s">
        <v>27</v>
      </c>
    </row>
    <row r="9" spans="1:7" ht="29" x14ac:dyDescent="0.35">
      <c r="A9" s="14"/>
      <c r="B9" s="42">
        <v>6</v>
      </c>
      <c r="C9" s="19" t="s">
        <v>310</v>
      </c>
      <c r="D9" s="43" t="s">
        <v>82</v>
      </c>
      <c r="E9" s="19" t="s">
        <v>190</v>
      </c>
      <c r="F9" s="14" t="s">
        <v>27</v>
      </c>
    </row>
    <row r="10" spans="1:7" ht="29" x14ac:dyDescent="0.35">
      <c r="A10" s="14"/>
      <c r="B10" s="42">
        <v>7</v>
      </c>
      <c r="C10" s="19" t="s">
        <v>396</v>
      </c>
      <c r="D10" s="43" t="s">
        <v>82</v>
      </c>
      <c r="E10" s="19" t="s">
        <v>190</v>
      </c>
      <c r="F10" s="14" t="s">
        <v>27</v>
      </c>
    </row>
    <row r="11" spans="1:7" ht="29" x14ac:dyDescent="0.35">
      <c r="A11" s="14"/>
      <c r="B11" s="42">
        <v>8</v>
      </c>
      <c r="C11" s="19" t="s">
        <v>311</v>
      </c>
      <c r="D11" s="43" t="s">
        <v>82</v>
      </c>
      <c r="E11" s="19" t="s">
        <v>190</v>
      </c>
      <c r="F11" s="14" t="s">
        <v>27</v>
      </c>
    </row>
    <row r="12" spans="1:7" x14ac:dyDescent="0.35">
      <c r="A12" s="44"/>
      <c r="B12" s="45" t="s">
        <v>0</v>
      </c>
      <c r="C12" s="21" t="s">
        <v>22</v>
      </c>
      <c r="D12" s="45" t="s">
        <v>116</v>
      </c>
      <c r="E12" s="46" t="s">
        <v>23</v>
      </c>
      <c r="F12" s="41" t="s">
        <v>24</v>
      </c>
      <c r="G12" s="1"/>
    </row>
    <row r="13" spans="1:7" x14ac:dyDescent="0.35">
      <c r="A13" s="14"/>
      <c r="B13" s="42">
        <v>9</v>
      </c>
      <c r="C13" s="19" t="s">
        <v>322</v>
      </c>
      <c r="D13" s="17" t="s">
        <v>82</v>
      </c>
      <c r="E13" s="47">
        <f>IF(D13="&lt;2",0,IF(D13="&gt;2",1,IF(D13="&gt;10",2,IF(D13="&gt;30",5,0))))</f>
        <v>0</v>
      </c>
      <c r="F13" s="14" t="s">
        <v>25</v>
      </c>
      <c r="G13" s="6"/>
    </row>
    <row r="14" spans="1:7" x14ac:dyDescent="0.35">
      <c r="A14" s="14"/>
      <c r="B14" s="42">
        <v>10</v>
      </c>
      <c r="C14" s="19" t="s">
        <v>323</v>
      </c>
      <c r="D14" s="17" t="s">
        <v>82</v>
      </c>
      <c r="E14" s="47">
        <f>IF(D14="&lt;2",0,IF(D14="&gt;2",1,IF(D14="&gt;10",2,IF(D14="&gt;30",5,0))))</f>
        <v>0</v>
      </c>
      <c r="F14" s="14" t="s">
        <v>25</v>
      </c>
      <c r="G14" s="6"/>
    </row>
    <row r="15" spans="1:7" x14ac:dyDescent="0.35">
      <c r="A15" s="14"/>
      <c r="B15" s="42">
        <v>11</v>
      </c>
      <c r="C15" s="19" t="s">
        <v>342</v>
      </c>
      <c r="D15" s="17" t="s">
        <v>82</v>
      </c>
      <c r="E15" s="47">
        <f t="shared" ref="E15:E18" si="0">IF(D15="&gt;75 ms",0,IF(D15="&gt;50-75 ms",2,IF(D15="&gt;25-50 ms",3,IF(D15="&gt;10-25 ms",5,0))))</f>
        <v>0</v>
      </c>
      <c r="F15" s="14" t="s">
        <v>26</v>
      </c>
      <c r="G15" s="6"/>
    </row>
    <row r="16" spans="1:7" x14ac:dyDescent="0.35">
      <c r="A16" s="14"/>
      <c r="B16" s="42">
        <v>12</v>
      </c>
      <c r="C16" s="19" t="s">
        <v>343</v>
      </c>
      <c r="D16" s="17" t="s">
        <v>82</v>
      </c>
      <c r="E16" s="47">
        <f t="shared" si="0"/>
        <v>0</v>
      </c>
      <c r="F16" s="14" t="s">
        <v>26</v>
      </c>
    </row>
    <row r="17" spans="1:6" x14ac:dyDescent="0.35">
      <c r="A17" s="14"/>
      <c r="B17" s="42">
        <v>13</v>
      </c>
      <c r="C17" s="19" t="s">
        <v>344</v>
      </c>
      <c r="D17" s="17" t="s">
        <v>82</v>
      </c>
      <c r="E17" s="47">
        <f t="shared" si="0"/>
        <v>0</v>
      </c>
      <c r="F17" s="14" t="s">
        <v>26</v>
      </c>
    </row>
    <row r="18" spans="1:6" x14ac:dyDescent="0.35">
      <c r="A18" s="14"/>
      <c r="B18" s="42">
        <v>14</v>
      </c>
      <c r="C18" s="19" t="s">
        <v>345</v>
      </c>
      <c r="D18" s="17" t="s">
        <v>82</v>
      </c>
      <c r="E18" s="47">
        <f t="shared" si="0"/>
        <v>0</v>
      </c>
      <c r="F18" s="14" t="s">
        <v>26</v>
      </c>
    </row>
    <row r="19" spans="1:6" ht="35.5" customHeight="1" x14ac:dyDescent="0.35">
      <c r="A19" s="14"/>
      <c r="B19" s="42">
        <v>15</v>
      </c>
      <c r="C19" s="19" t="s">
        <v>341</v>
      </c>
      <c r="D19" s="17" t="s">
        <v>82</v>
      </c>
      <c r="E19" s="47">
        <f>IF(D19="&lt;5",0,IF(D19="&gt;10-50",1,IF(D19="&gt;50-100",2,IF(D19="&gt;100",5,0))))</f>
        <v>0</v>
      </c>
      <c r="F19" s="14" t="s">
        <v>25</v>
      </c>
    </row>
    <row r="20" spans="1:6" x14ac:dyDescent="0.35">
      <c r="A20" s="14"/>
      <c r="B20" s="42">
        <v>16</v>
      </c>
      <c r="C20" s="19" t="s">
        <v>93</v>
      </c>
      <c r="D20" s="17" t="s">
        <v>82</v>
      </c>
      <c r="E20" s="47">
        <f>IF(D20="&lt;2",0,IF(D20="&gt;2",1,IF(D20="&gt;3",2,IF(D20="&gt;5",5,0))))</f>
        <v>0</v>
      </c>
      <c r="F20" s="14" t="s">
        <v>25</v>
      </c>
    </row>
    <row r="21" spans="1:6" x14ac:dyDescent="0.35">
      <c r="A21" s="14"/>
      <c r="B21" s="42">
        <v>17</v>
      </c>
      <c r="C21" s="19" t="s">
        <v>6</v>
      </c>
      <c r="D21" s="17" t="s">
        <v>82</v>
      </c>
      <c r="E21" s="47">
        <f t="shared" ref="E21:E31" si="1">IF(D21="Yes",5,IF(D21="No",0,0))</f>
        <v>0</v>
      </c>
      <c r="F21" s="14" t="s">
        <v>27</v>
      </c>
    </row>
    <row r="22" spans="1:6" x14ac:dyDescent="0.35">
      <c r="A22" s="14"/>
      <c r="B22" s="42">
        <v>18</v>
      </c>
      <c r="C22" s="19" t="s">
        <v>8</v>
      </c>
      <c r="D22" s="17" t="s">
        <v>82</v>
      </c>
      <c r="E22" s="47">
        <f t="shared" si="1"/>
        <v>0</v>
      </c>
      <c r="F22" s="14" t="s">
        <v>27</v>
      </c>
    </row>
    <row r="23" spans="1:6" x14ac:dyDescent="0.35">
      <c r="A23" s="14"/>
      <c r="B23" s="42">
        <v>19</v>
      </c>
      <c r="C23" s="19" t="s">
        <v>9</v>
      </c>
      <c r="D23" s="17" t="s">
        <v>82</v>
      </c>
      <c r="E23" s="47">
        <f t="shared" si="1"/>
        <v>0</v>
      </c>
      <c r="F23" s="14" t="s">
        <v>27</v>
      </c>
    </row>
    <row r="24" spans="1:6" x14ac:dyDescent="0.35">
      <c r="A24" s="14"/>
      <c r="B24" s="42">
        <v>20</v>
      </c>
      <c r="C24" s="19" t="s">
        <v>10</v>
      </c>
      <c r="D24" s="17" t="s">
        <v>82</v>
      </c>
      <c r="E24" s="47">
        <f t="shared" si="1"/>
        <v>0</v>
      </c>
      <c r="F24" s="14" t="s">
        <v>27</v>
      </c>
    </row>
    <row r="25" spans="1:6" x14ac:dyDescent="0.35">
      <c r="A25" s="14"/>
      <c r="B25" s="42">
        <v>21</v>
      </c>
      <c r="C25" s="19" t="s">
        <v>28</v>
      </c>
      <c r="D25" s="17" t="s">
        <v>82</v>
      </c>
      <c r="E25" s="47">
        <f t="shared" si="1"/>
        <v>0</v>
      </c>
      <c r="F25" s="14" t="s">
        <v>27</v>
      </c>
    </row>
    <row r="26" spans="1:6" x14ac:dyDescent="0.35">
      <c r="A26" s="14"/>
      <c r="B26" s="42">
        <v>22</v>
      </c>
      <c r="C26" s="19" t="s">
        <v>11</v>
      </c>
      <c r="D26" s="17" t="s">
        <v>82</v>
      </c>
      <c r="E26" s="47">
        <f t="shared" si="1"/>
        <v>0</v>
      </c>
      <c r="F26" s="14" t="s">
        <v>27</v>
      </c>
    </row>
    <row r="27" spans="1:6" x14ac:dyDescent="0.35">
      <c r="A27" s="14"/>
      <c r="B27" s="42">
        <v>23</v>
      </c>
      <c r="C27" s="19" t="s">
        <v>12</v>
      </c>
      <c r="D27" s="17" t="s">
        <v>82</v>
      </c>
      <c r="E27" s="47">
        <f t="shared" si="1"/>
        <v>0</v>
      </c>
      <c r="F27" s="14" t="s">
        <v>27</v>
      </c>
    </row>
    <row r="28" spans="1:6" x14ac:dyDescent="0.35">
      <c r="A28" s="14"/>
      <c r="B28" s="42">
        <v>24</v>
      </c>
      <c r="C28" s="19" t="s">
        <v>13</v>
      </c>
      <c r="D28" s="17" t="s">
        <v>82</v>
      </c>
      <c r="E28" s="47">
        <f>IF(D28="Yes",5,IF(D28="No",0,0))</f>
        <v>0</v>
      </c>
      <c r="F28" s="14" t="s">
        <v>27</v>
      </c>
    </row>
    <row r="29" spans="1:6" x14ac:dyDescent="0.35">
      <c r="A29" s="14"/>
      <c r="B29" s="42">
        <v>25</v>
      </c>
      <c r="C29" s="19" t="s">
        <v>29</v>
      </c>
      <c r="D29" s="17" t="s">
        <v>82</v>
      </c>
      <c r="E29" s="47">
        <f t="shared" si="1"/>
        <v>0</v>
      </c>
      <c r="F29" s="14" t="s">
        <v>27</v>
      </c>
    </row>
    <row r="30" spans="1:6" x14ac:dyDescent="0.35">
      <c r="A30" s="14"/>
      <c r="B30" s="42">
        <v>26</v>
      </c>
      <c r="C30" s="19" t="s">
        <v>30</v>
      </c>
      <c r="D30" s="17" t="s">
        <v>82</v>
      </c>
      <c r="E30" s="47">
        <f t="shared" si="1"/>
        <v>0</v>
      </c>
      <c r="F30" s="14" t="s">
        <v>27</v>
      </c>
    </row>
    <row r="31" spans="1:6" x14ac:dyDescent="0.35">
      <c r="A31" s="14"/>
      <c r="B31" s="42">
        <v>27</v>
      </c>
      <c r="C31" s="19" t="s">
        <v>31</v>
      </c>
      <c r="D31" s="17" t="s">
        <v>82</v>
      </c>
      <c r="E31" s="47">
        <f t="shared" si="1"/>
        <v>0</v>
      </c>
      <c r="F31" s="14" t="s">
        <v>27</v>
      </c>
    </row>
    <row r="32" spans="1:6" ht="58" x14ac:dyDescent="0.35">
      <c r="A32" s="42"/>
      <c r="B32" s="42">
        <v>28</v>
      </c>
      <c r="C32" s="19" t="s">
        <v>375</v>
      </c>
      <c r="D32" s="17" t="s">
        <v>82</v>
      </c>
      <c r="E32" s="47">
        <f>IF(D32="6 or more types of training alternatives",5,IF(D32="5 types of training alternatives",4,IF(D32="4 types of training alternatives",3,IF(D32="3 types of training alternatives",2,IF(D32="2 types of training alternatives",1,IF(D32="0-1 types of training alternatives",0,0))))))</f>
        <v>0</v>
      </c>
      <c r="F32" s="14" t="s">
        <v>25</v>
      </c>
    </row>
    <row r="33" spans="1:7" x14ac:dyDescent="0.35">
      <c r="A33" s="42"/>
      <c r="B33" s="42">
        <v>29</v>
      </c>
      <c r="C33" s="19" t="s">
        <v>95</v>
      </c>
      <c r="D33" s="17" t="s">
        <v>82</v>
      </c>
      <c r="E33" s="47">
        <f>IF(D33="Supplier does not have lifecycle management available for CIPS service offerings",0,IF(D33="Supplier's lifecycle management for CIPS service offerings is made available upon request",3,IF(D33="Supplier's lifecycle management for CIPS service offerings is publicly available",5,0)))</f>
        <v>0</v>
      </c>
      <c r="F33" s="14" t="s">
        <v>32</v>
      </c>
    </row>
    <row r="34" spans="1:7" x14ac:dyDescent="0.35">
      <c r="A34" s="42"/>
      <c r="B34" s="42">
        <v>30</v>
      </c>
      <c r="C34" s="19" t="s">
        <v>94</v>
      </c>
      <c r="D34" s="17" t="s">
        <v>82</v>
      </c>
      <c r="E34" s="47">
        <f>IF(D34="Supplier does not have roadmap available for CIPS service offerings",0,IF(D34="Supplier's roadmap for CIPS service offerings is made available upon request",3,IF(D34="Supplier's roadmap for CIPS service offerings is publicly available",5,0)))</f>
        <v>0</v>
      </c>
      <c r="F34" s="14" t="s">
        <v>32</v>
      </c>
    </row>
    <row r="35" spans="1:7" ht="16" x14ac:dyDescent="0.35">
      <c r="A35" s="40"/>
      <c r="B35" s="45" t="s">
        <v>0</v>
      </c>
      <c r="C35" s="21" t="s">
        <v>111</v>
      </c>
      <c r="D35" s="45" t="s">
        <v>116</v>
      </c>
      <c r="E35" s="46" t="s">
        <v>23</v>
      </c>
      <c r="F35" s="41" t="s">
        <v>24</v>
      </c>
      <c r="G35" s="5"/>
    </row>
    <row r="36" spans="1:7" ht="43.5" x14ac:dyDescent="0.35">
      <c r="A36" s="42"/>
      <c r="B36" s="42">
        <v>31</v>
      </c>
      <c r="C36" s="19" t="s">
        <v>366</v>
      </c>
      <c r="D36" s="17" t="s">
        <v>82</v>
      </c>
      <c r="E36" s="47">
        <f>IF(D36="6 services or more",5,IF(D36="5 services",4,IF(D36="4 services",3,IF(D36="3 services",2,IF(D36="2 services",1,IF(D38="0-1 Services",1,0))))))</f>
        <v>0</v>
      </c>
      <c r="F36" s="14" t="s">
        <v>25</v>
      </c>
    </row>
    <row r="37" spans="1:7" x14ac:dyDescent="0.35">
      <c r="A37" s="44"/>
      <c r="B37" s="45" t="s">
        <v>0</v>
      </c>
      <c r="C37" s="21" t="s">
        <v>360</v>
      </c>
      <c r="D37" s="45" t="s">
        <v>116</v>
      </c>
      <c r="E37" s="46" t="s">
        <v>23</v>
      </c>
      <c r="F37" s="41" t="s">
        <v>24</v>
      </c>
    </row>
    <row r="38" spans="1:7" x14ac:dyDescent="0.35">
      <c r="A38" s="14"/>
      <c r="B38" s="42">
        <v>32</v>
      </c>
      <c r="C38" s="15" t="s">
        <v>268</v>
      </c>
      <c r="D38" s="48" t="s">
        <v>82</v>
      </c>
      <c r="E38" s="47">
        <f>IF(D38="Seconds/Minutes",5,IF(D38="Hours",4,IF(D38="Days",3,IF(D38="Weeks",2,IF(D38="Months",1,0)))))</f>
        <v>0</v>
      </c>
      <c r="F38" s="14" t="s">
        <v>32</v>
      </c>
      <c r="G38" s="9"/>
    </row>
    <row r="39" spans="1:7" x14ac:dyDescent="0.35">
      <c r="A39" s="14"/>
      <c r="B39" s="42">
        <v>33</v>
      </c>
      <c r="C39" s="15" t="s">
        <v>269</v>
      </c>
      <c r="D39" s="48" t="s">
        <v>82</v>
      </c>
      <c r="E39" s="47">
        <f>IF(D39="Seconds/Minutes",5,IF(D39="Hours",4,IF(D39="Days",3,IF(D39="Weeks",2,IF(D39="Months",1,0)))))</f>
        <v>0</v>
      </c>
      <c r="F39" s="14" t="s">
        <v>32</v>
      </c>
      <c r="G39" s="9"/>
    </row>
    <row r="40" spans="1:7" x14ac:dyDescent="0.35">
      <c r="A40" s="14"/>
      <c r="B40" s="42">
        <v>34</v>
      </c>
      <c r="C40" s="15" t="s">
        <v>270</v>
      </c>
      <c r="D40" s="17" t="s">
        <v>82</v>
      </c>
      <c r="E40" s="47">
        <f>IF(D40="Yes",5,IF(D40="No",0,0))</f>
        <v>0</v>
      </c>
      <c r="F40" s="14" t="s">
        <v>27</v>
      </c>
      <c r="G40" s="9"/>
    </row>
    <row r="41" spans="1:7" x14ac:dyDescent="0.35">
      <c r="A41" s="14"/>
      <c r="B41" s="42">
        <v>35</v>
      </c>
      <c r="C41" s="15" t="s">
        <v>272</v>
      </c>
      <c r="D41" s="48" t="s">
        <v>82</v>
      </c>
      <c r="E41" s="47">
        <f>IF(D41="Offer a tool free of charge",5,IF(D41="Offer a priced tool",3,IF(D41="Dont offer a tool",0,0)))</f>
        <v>0</v>
      </c>
      <c r="F41" s="14" t="s">
        <v>32</v>
      </c>
      <c r="G41" s="9"/>
    </row>
    <row r="42" spans="1:7" x14ac:dyDescent="0.35">
      <c r="A42" s="14"/>
      <c r="B42" s="42">
        <v>36</v>
      </c>
      <c r="C42" s="15" t="s">
        <v>271</v>
      </c>
      <c r="D42" s="49" t="s">
        <v>295</v>
      </c>
      <c r="E42" s="47" t="s">
        <v>300</v>
      </c>
      <c r="F42" s="14" t="s">
        <v>301</v>
      </c>
      <c r="G42" s="9"/>
    </row>
    <row r="43" spans="1:7" x14ac:dyDescent="0.35">
      <c r="A43" s="14"/>
      <c r="B43" s="42" t="s">
        <v>337</v>
      </c>
      <c r="C43" s="15" t="s">
        <v>334</v>
      </c>
      <c r="D43" s="49" t="s">
        <v>295</v>
      </c>
      <c r="E43" s="47" t="s">
        <v>300</v>
      </c>
      <c r="F43" s="14" t="s">
        <v>301</v>
      </c>
      <c r="G43" s="9"/>
    </row>
    <row r="44" spans="1:7" x14ac:dyDescent="0.35">
      <c r="A44" s="14"/>
      <c r="B44" s="42" t="s">
        <v>338</v>
      </c>
      <c r="C44" s="15" t="s">
        <v>335</v>
      </c>
      <c r="D44" s="49" t="s">
        <v>295</v>
      </c>
      <c r="E44" s="47" t="s">
        <v>300</v>
      </c>
      <c r="F44" s="14" t="s">
        <v>301</v>
      </c>
      <c r="G44" s="9"/>
    </row>
    <row r="45" spans="1:7" x14ac:dyDescent="0.35">
      <c r="A45" s="14"/>
      <c r="B45" s="42" t="s">
        <v>339</v>
      </c>
      <c r="C45" s="15" t="s">
        <v>336</v>
      </c>
      <c r="D45" s="49" t="s">
        <v>295</v>
      </c>
      <c r="E45" s="47" t="s">
        <v>300</v>
      </c>
      <c r="F45" s="14" t="s">
        <v>301</v>
      </c>
      <c r="G45" s="9"/>
    </row>
    <row r="46" spans="1:7" ht="30.65" customHeight="1" x14ac:dyDescent="0.35">
      <c r="A46" s="14"/>
      <c r="B46" s="42">
        <v>38</v>
      </c>
      <c r="C46" s="15" t="s">
        <v>302</v>
      </c>
      <c r="D46" s="49" t="s">
        <v>295</v>
      </c>
      <c r="E46" s="47" t="s">
        <v>300</v>
      </c>
      <c r="F46" s="14" t="s">
        <v>301</v>
      </c>
      <c r="G46" s="9"/>
    </row>
    <row r="47" spans="1:7" ht="29" x14ac:dyDescent="0.35">
      <c r="A47" s="44"/>
      <c r="B47" s="45" t="s">
        <v>0</v>
      </c>
      <c r="C47" s="21" t="s">
        <v>361</v>
      </c>
      <c r="D47" s="45" t="s">
        <v>116</v>
      </c>
      <c r="E47" s="46" t="s">
        <v>23</v>
      </c>
      <c r="F47" s="41" t="s">
        <v>24</v>
      </c>
      <c r="G47" s="1"/>
    </row>
    <row r="48" spans="1:7" x14ac:dyDescent="0.35">
      <c r="A48" s="14"/>
      <c r="B48" s="42">
        <v>39</v>
      </c>
      <c r="C48" s="19" t="s">
        <v>312</v>
      </c>
      <c r="D48" s="17" t="s">
        <v>82</v>
      </c>
      <c r="E48" s="47" t="s">
        <v>300</v>
      </c>
      <c r="F48" s="14" t="s">
        <v>32</v>
      </c>
    </row>
    <row r="49" spans="1:6" x14ac:dyDescent="0.35">
      <c r="A49" s="14"/>
      <c r="B49" s="42">
        <v>40</v>
      </c>
      <c r="C49" s="19" t="s">
        <v>313</v>
      </c>
      <c r="D49" s="17" t="s">
        <v>82</v>
      </c>
      <c r="E49" s="47" t="s">
        <v>300</v>
      </c>
      <c r="F49" s="14" t="s">
        <v>32</v>
      </c>
    </row>
    <row r="50" spans="1:6" x14ac:dyDescent="0.35">
      <c r="A50" s="14"/>
      <c r="B50" s="42">
        <v>41</v>
      </c>
      <c r="C50" s="19" t="s">
        <v>314</v>
      </c>
      <c r="D50" s="17" t="s">
        <v>82</v>
      </c>
      <c r="E50" s="47" t="s">
        <v>300</v>
      </c>
      <c r="F50" s="14" t="s">
        <v>32</v>
      </c>
    </row>
    <row r="51" spans="1:6" x14ac:dyDescent="0.35">
      <c r="A51" s="14"/>
      <c r="B51" s="42">
        <v>42</v>
      </c>
      <c r="C51" s="19" t="s">
        <v>315</v>
      </c>
      <c r="D51" s="17" t="s">
        <v>82</v>
      </c>
      <c r="E51" s="47" t="s">
        <v>300</v>
      </c>
      <c r="F51" s="14" t="s">
        <v>32</v>
      </c>
    </row>
    <row r="52" spans="1:6" x14ac:dyDescent="0.35">
      <c r="A52" s="14"/>
      <c r="B52" s="42">
        <v>43</v>
      </c>
      <c r="C52" s="19" t="s">
        <v>397</v>
      </c>
      <c r="D52" s="17" t="s">
        <v>82</v>
      </c>
      <c r="E52" s="47" t="s">
        <v>300</v>
      </c>
      <c r="F52" s="14" t="s">
        <v>32</v>
      </c>
    </row>
    <row r="53" spans="1:6" x14ac:dyDescent="0.35">
      <c r="A53" s="14"/>
      <c r="B53" s="42">
        <v>44</v>
      </c>
      <c r="C53" s="19" t="s">
        <v>316</v>
      </c>
      <c r="D53" s="17" t="s">
        <v>82</v>
      </c>
      <c r="E53" s="47" t="s">
        <v>300</v>
      </c>
      <c r="F53" s="14" t="s">
        <v>32</v>
      </c>
    </row>
    <row r="54" spans="1:6" x14ac:dyDescent="0.35">
      <c r="A54" s="14"/>
      <c r="B54" s="42">
        <v>45</v>
      </c>
      <c r="C54" s="19" t="s">
        <v>317</v>
      </c>
      <c r="D54" s="50" t="s">
        <v>82</v>
      </c>
      <c r="E54" s="47" t="s">
        <v>300</v>
      </c>
      <c r="F54" s="14" t="s">
        <v>32</v>
      </c>
    </row>
    <row r="55" spans="1:6" x14ac:dyDescent="0.35">
      <c r="A55" s="14"/>
      <c r="B55" s="42">
        <v>46</v>
      </c>
      <c r="C55" s="19" t="s">
        <v>318</v>
      </c>
      <c r="D55" s="17" t="s">
        <v>82</v>
      </c>
      <c r="E55" s="47" t="s">
        <v>300</v>
      </c>
      <c r="F55" s="14" t="s">
        <v>32</v>
      </c>
    </row>
    <row r="56" spans="1:6" x14ac:dyDescent="0.35">
      <c r="A56" s="14"/>
      <c r="B56" s="42">
        <v>47</v>
      </c>
      <c r="C56" s="19" t="s">
        <v>398</v>
      </c>
      <c r="D56" s="17" t="s">
        <v>82</v>
      </c>
      <c r="E56" s="47" t="s">
        <v>300</v>
      </c>
      <c r="F56" s="14" t="s">
        <v>32</v>
      </c>
    </row>
    <row r="57" spans="1:6" x14ac:dyDescent="0.35">
      <c r="A57" s="14"/>
      <c r="B57" s="42">
        <v>48</v>
      </c>
      <c r="C57" s="19" t="s">
        <v>399</v>
      </c>
      <c r="D57" s="17" t="s">
        <v>82</v>
      </c>
      <c r="E57" s="47" t="s">
        <v>300</v>
      </c>
      <c r="F57" s="14" t="s">
        <v>32</v>
      </c>
    </row>
    <row r="58" spans="1:6" ht="43.5" x14ac:dyDescent="0.35">
      <c r="A58" s="14"/>
      <c r="B58" s="42">
        <v>49</v>
      </c>
      <c r="C58" s="19" t="s">
        <v>371</v>
      </c>
      <c r="D58" s="17" t="s">
        <v>82</v>
      </c>
      <c r="E58" s="47">
        <f>IF(D58="6 or more types of training alternatives",5,IF(D58="5 types of training alternatives",4,IF(D58="4 types of training alternatives",3,IF(D58="3 types of training alternatives",2,IF(D58="2 types of training alternatives",1,IF(D58="0-1 types of training alternatives",0,0))))))</f>
        <v>0</v>
      </c>
      <c r="F58" s="14" t="s">
        <v>25</v>
      </c>
    </row>
    <row r="59" spans="1:6" ht="43.5" x14ac:dyDescent="0.35">
      <c r="A59" s="14"/>
      <c r="B59" s="42">
        <v>50</v>
      </c>
      <c r="C59" s="19" t="s">
        <v>374</v>
      </c>
      <c r="D59" s="17" t="s">
        <v>82</v>
      </c>
      <c r="E59" s="47">
        <f>IF(D59="6 services or more",5,IF(D59="5 services",4,IF(D59="4 services",3,IF(D59="3 services",2,IF(D59="2 services",1,IF(D59="0-1 Services",0,0))))))</f>
        <v>0</v>
      </c>
      <c r="F59" s="14" t="s">
        <v>25</v>
      </c>
    </row>
    <row r="63" spans="1:6" x14ac:dyDescent="0.35">
      <c r="C63" s="22"/>
    </row>
  </sheetData>
  <mergeCells count="1">
    <mergeCell ref="A1:F1"/>
  </mergeCells>
  <conditionalFormatting sqref="E1:E59 E67:E1048576">
    <cfRule type="cellIs" dxfId="0" priority="12" operator="lessThan">
      <formula>0</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4">
        <x14:dataValidation type="list" allowBlank="1" showInputMessage="1" showErrorMessage="1" xr:uid="{0D6D954B-EA27-499F-89C5-D668A06EF337}">
          <x14:formula1>
            <xm:f>'DROP-DOWN'!$F$49:$F$52</xm:f>
          </x14:formula1>
          <xm:sqref>D55</xm:sqref>
        </x14:dataValidation>
        <x14:dataValidation type="list" allowBlank="1" showInputMessage="1" showErrorMessage="1" xr:uid="{45FB73FC-052A-47DA-AB6B-918928C10049}">
          <x14:formula1>
            <xm:f>'DROP-DOWN'!$A$32:$A$34</xm:f>
          </x14:formula1>
          <xm:sqref>D40 D21:D31</xm:sqref>
        </x14:dataValidation>
        <x14:dataValidation type="list" allowBlank="1" showInputMessage="1" showErrorMessage="1" xr:uid="{694EFB3E-779A-44E9-BEC0-88823295E0BA}">
          <x14:formula1>
            <xm:f>'DROP-DOWN'!$F$16:$F$19</xm:f>
          </x14:formula1>
          <xm:sqref>D50</xm:sqref>
        </x14:dataValidation>
        <x14:dataValidation type="list" allowBlank="1" showInputMessage="1" showErrorMessage="1" xr:uid="{3EAFF587-8EC7-4014-BD69-9FE506908CC3}">
          <x14:formula1>
            <xm:f>'DROP-DOWN'!$F$3:$F$6</xm:f>
          </x14:formula1>
          <xm:sqref>D48</xm:sqref>
        </x14:dataValidation>
        <x14:dataValidation type="list" allowBlank="1" showInputMessage="1" showErrorMessage="1" xr:uid="{20A7AE62-6E2B-4369-A004-A69052B800E1}">
          <x14:formula1>
            <xm:f>'DROP-DOWN'!$A$4:$A$8</xm:f>
          </x14:formula1>
          <xm:sqref>D13:D14</xm:sqref>
        </x14:dataValidation>
        <x14:dataValidation type="list" allowBlank="1" showInputMessage="1" showErrorMessage="1" xr:uid="{EC12732B-548C-4F12-91ED-1432B7E14986}">
          <x14:formula1>
            <xm:f>'DROP-DOWN'!$A$25:$A$29</xm:f>
          </x14:formula1>
          <xm:sqref>D20</xm:sqref>
        </x14:dataValidation>
        <x14:dataValidation type="list" allowBlank="1" showInputMessage="1" showErrorMessage="1" xr:uid="{DBA4EB9E-F5B4-4FBB-B93E-F92897BF6922}">
          <x14:formula1>
            <xm:f>'DROP-DOWN'!$A$18:$A$22</xm:f>
          </x14:formula1>
          <xm:sqref>D19</xm:sqref>
        </x14:dataValidation>
        <x14:dataValidation type="list" allowBlank="1" showInputMessage="1" showErrorMessage="1" xr:uid="{5A1B94DF-6D36-4819-A866-BA3B523D5A71}">
          <x14:formula1>
            <xm:f>'DROP-DOWN'!$A$11:$A$15</xm:f>
          </x14:formula1>
          <xm:sqref>D15:D18</xm:sqref>
        </x14:dataValidation>
        <x14:dataValidation type="list" allowBlank="1" showInputMessage="1" showErrorMessage="1" xr:uid="{35AEA37F-0969-4D90-A0B6-33A514307851}">
          <x14:formula1>
            <xm:f>'DROP-DOWN'!$F$61:$F$64</xm:f>
          </x14:formula1>
          <xm:sqref>D57</xm:sqref>
        </x14:dataValidation>
        <x14:dataValidation type="list" allowBlank="1" showInputMessage="1" showErrorMessage="1" xr:uid="{C7161FB4-EE98-41BA-AFDE-D6EACB2F1C66}">
          <x14:formula1>
            <xm:f>'DROP-DOWN'!$F$55:$F$58</xm:f>
          </x14:formula1>
          <xm:sqref>D56</xm:sqref>
        </x14:dataValidation>
        <x14:dataValidation type="list" allowBlank="1" showInputMessage="1" showErrorMessage="1" xr:uid="{F47B954A-DB31-46D5-ABAF-2F559EA27B5C}">
          <x14:formula1>
            <xm:f>'DROP-DOWN'!$F$43:$F$46</xm:f>
          </x14:formula1>
          <xm:sqref>D54</xm:sqref>
        </x14:dataValidation>
        <x14:dataValidation type="list" allowBlank="1" showInputMessage="1" showErrorMessage="1" xr:uid="{CC504D9D-1520-41DB-ADC2-F7250DC15ACC}">
          <x14:formula1>
            <xm:f>'DROP-DOWN'!$C$32:$C$34</xm:f>
          </x14:formula1>
          <xm:sqref>D40</xm:sqref>
        </x14:dataValidation>
        <x14:dataValidation type="list" allowBlank="1" showInputMessage="1" showErrorMessage="1" xr:uid="{B3D27FEE-67EA-431C-8282-0B29178C3B24}">
          <x14:formula1>
            <xm:f>'DROP-DOWN'!$B$4:$B$10</xm:f>
          </x14:formula1>
          <xm:sqref>D38:D39</xm:sqref>
        </x14:dataValidation>
        <x14:dataValidation type="list" allowBlank="1" showInputMessage="1" showErrorMessage="1" xr:uid="{6AAF0A6E-5940-42FF-A904-0BEA7F7161A2}">
          <x14:formula1>
            <xm:f>'DROP-DOWN'!$B$22:$B$25</xm:f>
          </x14:formula1>
          <xm:sqref>D41</xm:sqref>
        </x14:dataValidation>
        <x14:dataValidation type="list" allowBlank="1" showInputMessage="1" showErrorMessage="1" xr:uid="{DC11497D-ED42-44C4-B6C5-C8DD50980861}">
          <x14:formula1>
            <xm:f>'DROP-DOWN'!$C$37:$C$40</xm:f>
          </x14:formula1>
          <xm:sqref>D34</xm:sqref>
        </x14:dataValidation>
        <x14:dataValidation type="list" allowBlank="1" showInputMessage="1" showErrorMessage="1" xr:uid="{A17D4838-14FE-4479-B0B1-87BD3C525E53}">
          <x14:formula1>
            <xm:f>'DROP-DOWN'!$C$43:$C$46</xm:f>
          </x14:formula1>
          <xm:sqref>D33</xm:sqref>
        </x14:dataValidation>
        <x14:dataValidation type="list" allowBlank="1" showInputMessage="1" showErrorMessage="1" xr:uid="{6B3396D4-2C4D-49B9-8FDE-1DD685DEE763}">
          <x14:formula1>
            <xm:f>'DROP-DOWN'!$D$11:$D$13</xm:f>
          </x14:formula1>
          <xm:sqref>D4:D11</xm:sqref>
        </x14:dataValidation>
        <x14:dataValidation type="list" allowBlank="1" showInputMessage="1" showErrorMessage="1" xr:uid="{E03BC825-BB24-4223-A859-784D6A1552E3}">
          <x14:formula1>
            <xm:f>'DROP-DOWN'!$F$9:$F$12</xm:f>
          </x14:formula1>
          <xm:sqref>D49</xm:sqref>
        </x14:dataValidation>
        <x14:dataValidation type="list" allowBlank="1" showInputMessage="1" showErrorMessage="1" xr:uid="{1632FA86-C894-43F6-AA72-D1A7EAEEF82D}">
          <x14:formula1>
            <xm:f>'DROP-DOWN'!$F$22:$F$25</xm:f>
          </x14:formula1>
          <xm:sqref>D51</xm:sqref>
        </x14:dataValidation>
        <x14:dataValidation type="list" allowBlank="1" showInputMessage="1" showErrorMessage="1" xr:uid="{9B65A5F0-3840-4C9F-A282-14C8EBEC5A39}">
          <x14:formula1>
            <xm:f>'DROP-DOWN'!$F$29:$F$32</xm:f>
          </x14:formula1>
          <xm:sqref>D52</xm:sqref>
        </x14:dataValidation>
        <x14:dataValidation type="list" allowBlank="1" showInputMessage="1" showErrorMessage="1" xr:uid="{B671D3F7-130E-4D6B-8EF2-EC9D2E3E125D}">
          <x14:formula1>
            <xm:f>'DROP-DOWN'!$F$36:$F$39</xm:f>
          </x14:formula1>
          <xm:sqref>D53</xm:sqref>
        </x14:dataValidation>
        <x14:dataValidation type="list" allowBlank="1" showInputMessage="1" showErrorMessage="1" xr:uid="{BEF46CF5-8169-4091-A2F7-5247E92FED6E}">
          <x14:formula1>
            <xm:f>'DROP-DOWN'!$A$56:$A$62</xm:f>
          </x14:formula1>
          <xm:sqref>D59</xm:sqref>
        </x14:dataValidation>
        <x14:dataValidation type="list" allowBlank="1" showInputMessage="1" showErrorMessage="1" xr:uid="{B8A59B87-07E1-4073-B519-6FF1B3E5804D}">
          <x14:formula1>
            <xm:f>'DROP-DOWN'!$A$37:$A$43</xm:f>
          </x14:formula1>
          <xm:sqref>D36</xm:sqref>
        </x14:dataValidation>
        <x14:dataValidation type="list" allowBlank="1" showInputMessage="1" showErrorMessage="1" xr:uid="{C3C7C570-69D9-4510-9859-22F43321C0DF}">
          <x14:formula1>
            <xm:f>'DROP-DOWN'!$A$47:$A$53</xm:f>
          </x14:formula1>
          <xm:sqref>D58 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74967-D121-4537-8049-3ED530E992F5}">
  <dimension ref="A2:X52"/>
  <sheetViews>
    <sheetView topLeftCell="A9" zoomScaleNormal="100" workbookViewId="0">
      <selection activeCell="A21" sqref="A21"/>
    </sheetView>
  </sheetViews>
  <sheetFormatPr baseColWidth="10" defaultColWidth="8.7265625" defaultRowHeight="14.5" x14ac:dyDescent="0.35"/>
  <cols>
    <col min="1" max="1" width="136" style="6" customWidth="1"/>
    <col min="2" max="2" width="26" style="6" customWidth="1"/>
    <col min="3" max="3" width="30.81640625" style="6" customWidth="1"/>
    <col min="4" max="9" width="27.81640625" style="6" customWidth="1"/>
    <col min="10" max="11" width="34.1796875" style="6" customWidth="1"/>
    <col min="12" max="12" width="11.81640625" style="6" bestFit="1" customWidth="1"/>
    <col min="13" max="14" width="8.7265625" style="6"/>
    <col min="15" max="15" width="9.453125" style="6" bestFit="1" customWidth="1"/>
    <col min="16" max="16" width="10.453125" style="6" bestFit="1" customWidth="1"/>
    <col min="17" max="17" width="9.453125" style="6" customWidth="1"/>
    <col min="18" max="18" width="10.1796875" style="6" bestFit="1" customWidth="1"/>
    <col min="19" max="20" width="8.7265625" style="6"/>
    <col min="21" max="22" width="9.81640625" style="6" bestFit="1" customWidth="1"/>
    <col min="23" max="23" width="10.1796875" style="6" bestFit="1" customWidth="1"/>
    <col min="24" max="24" width="9.81640625" style="6" bestFit="1" customWidth="1"/>
    <col min="25" max="16384" width="8.7265625" style="6"/>
  </cols>
  <sheetData>
    <row r="2" spans="1:24" x14ac:dyDescent="0.35">
      <c r="A2" s="51" t="s">
        <v>351</v>
      </c>
      <c r="B2" s="52"/>
      <c r="O2" s="53"/>
      <c r="P2" s="54"/>
      <c r="Q2" s="54"/>
    </row>
    <row r="3" spans="1:24" x14ac:dyDescent="0.35">
      <c r="A3" s="8"/>
      <c r="B3" s="55"/>
      <c r="J3" s="56"/>
      <c r="K3" s="56"/>
      <c r="M3" s="53"/>
      <c r="N3" s="53"/>
      <c r="O3" s="53"/>
      <c r="P3" s="54"/>
      <c r="Q3" s="54"/>
    </row>
    <row r="4" spans="1:24" x14ac:dyDescent="0.35">
      <c r="A4" s="57"/>
      <c r="B4" s="58" t="s">
        <v>92</v>
      </c>
      <c r="C4" s="59" t="s">
        <v>112</v>
      </c>
      <c r="D4" s="60"/>
      <c r="E4" s="60"/>
      <c r="F4" s="61"/>
      <c r="G4" s="60"/>
      <c r="H4" s="62"/>
      <c r="P4" s="63"/>
      <c r="Q4" s="63"/>
    </row>
    <row r="5" spans="1:24" x14ac:dyDescent="0.35">
      <c r="A5" s="64" t="s">
        <v>289</v>
      </c>
      <c r="B5" s="65">
        <v>0.6</v>
      </c>
      <c r="C5" s="66">
        <f>SUM(F10:F43)</f>
        <v>0</v>
      </c>
      <c r="D5" s="60"/>
      <c r="F5" s="60"/>
      <c r="H5" s="60"/>
      <c r="P5" s="54"/>
    </row>
    <row r="6" spans="1:24" x14ac:dyDescent="0.35">
      <c r="A6" s="64" t="s">
        <v>303</v>
      </c>
      <c r="B6" s="65">
        <v>0.4</v>
      </c>
      <c r="C6" s="66">
        <f>SUM(I10:I43)</f>
        <v>0</v>
      </c>
      <c r="D6" s="60"/>
      <c r="E6" s="67"/>
      <c r="F6" s="60"/>
      <c r="G6" s="67"/>
      <c r="H6" s="60"/>
      <c r="I6" s="67"/>
      <c r="P6" s="54"/>
    </row>
    <row r="7" spans="1:24" ht="15" thickBot="1" x14ac:dyDescent="0.4">
      <c r="A7" s="68" t="s">
        <v>287</v>
      </c>
      <c r="B7" s="69"/>
      <c r="C7" s="70">
        <f>C6*B6+C5*B5</f>
        <v>0</v>
      </c>
    </row>
    <row r="8" spans="1:24" ht="15" thickTop="1" x14ac:dyDescent="0.35"/>
    <row r="9" spans="1:24" ht="99" customHeight="1" x14ac:dyDescent="0.35">
      <c r="A9" s="71" t="s">
        <v>400</v>
      </c>
      <c r="B9" s="72" t="s">
        <v>24</v>
      </c>
      <c r="C9" s="73" t="s">
        <v>330</v>
      </c>
      <c r="D9" s="74" t="s">
        <v>331</v>
      </c>
      <c r="E9" s="73" t="s">
        <v>355</v>
      </c>
      <c r="F9" s="73" t="s">
        <v>356</v>
      </c>
      <c r="G9" s="73" t="s">
        <v>296</v>
      </c>
      <c r="H9" s="73" t="s">
        <v>357</v>
      </c>
      <c r="I9" s="73" t="s">
        <v>359</v>
      </c>
      <c r="J9" s="73" t="s">
        <v>320</v>
      </c>
      <c r="K9" s="75" t="s">
        <v>321</v>
      </c>
      <c r="R9" s="55"/>
    </row>
    <row r="10" spans="1:24" x14ac:dyDescent="0.35">
      <c r="A10" s="76" t="s">
        <v>324</v>
      </c>
      <c r="B10" s="77" t="s">
        <v>329</v>
      </c>
      <c r="C10" s="78"/>
      <c r="D10" s="79">
        <v>22</v>
      </c>
      <c r="E10" s="80">
        <f>C10*D10</f>
        <v>0</v>
      </c>
      <c r="F10" s="81">
        <f>E10-(E10*$B$2)</f>
        <v>0</v>
      </c>
      <c r="G10" s="82"/>
      <c r="H10" s="83"/>
      <c r="I10" s="81">
        <f>F10-(F10*G10)</f>
        <v>0</v>
      </c>
      <c r="J10" s="83"/>
      <c r="K10" s="83"/>
      <c r="L10" s="84"/>
      <c r="M10" s="84"/>
      <c r="N10" s="84"/>
      <c r="O10" s="85"/>
      <c r="P10" s="86"/>
      <c r="Q10" s="84"/>
      <c r="R10" s="55"/>
      <c r="S10" s="87"/>
      <c r="T10" s="55"/>
      <c r="V10" s="60"/>
    </row>
    <row r="11" spans="1:24" x14ac:dyDescent="0.35">
      <c r="A11" s="76" t="s">
        <v>325</v>
      </c>
      <c r="B11" s="77" t="s">
        <v>329</v>
      </c>
      <c r="C11" s="78"/>
      <c r="D11" s="88">
        <v>3</v>
      </c>
      <c r="E11" s="80">
        <f>C11*D11</f>
        <v>0</v>
      </c>
      <c r="F11" s="89">
        <f>E11-(E11*$B$2)</f>
        <v>0</v>
      </c>
      <c r="G11" s="82"/>
      <c r="H11" s="83"/>
      <c r="I11" s="89">
        <f>F11-(F11*G11)</f>
        <v>0</v>
      </c>
      <c r="J11" s="83"/>
      <c r="K11" s="83"/>
      <c r="L11" s="90"/>
      <c r="M11" s="84"/>
      <c r="N11" s="84"/>
      <c r="O11" s="91"/>
      <c r="P11" s="54"/>
      <c r="Q11" s="84"/>
      <c r="R11" s="55"/>
      <c r="S11" s="87"/>
      <c r="T11" s="55"/>
      <c r="W11" s="60"/>
    </row>
    <row r="12" spans="1:24" x14ac:dyDescent="0.35">
      <c r="A12" s="76" t="s">
        <v>326</v>
      </c>
      <c r="B12" s="77" t="s">
        <v>329</v>
      </c>
      <c r="C12" s="78"/>
      <c r="D12" s="88">
        <v>6</v>
      </c>
      <c r="E12" s="80">
        <f>C12*D12</f>
        <v>0</v>
      </c>
      <c r="F12" s="89">
        <f>E12-(E12*$B$2)</f>
        <v>0</v>
      </c>
      <c r="G12" s="82"/>
      <c r="H12" s="83"/>
      <c r="I12" s="89">
        <f>F12-(F12*G12)</f>
        <v>0</v>
      </c>
      <c r="J12" s="83"/>
      <c r="K12" s="83"/>
      <c r="L12" s="90"/>
      <c r="M12" s="84"/>
      <c r="N12" s="84"/>
      <c r="O12" s="91"/>
      <c r="P12" s="54"/>
      <c r="Q12" s="84"/>
      <c r="R12" s="55"/>
      <c r="S12" s="87"/>
      <c r="T12" s="55"/>
      <c r="X12" s="60"/>
    </row>
    <row r="13" spans="1:24" x14ac:dyDescent="0.35">
      <c r="A13" s="24" t="s">
        <v>401</v>
      </c>
      <c r="B13" s="92"/>
      <c r="C13" s="25"/>
      <c r="D13" s="26"/>
      <c r="E13" s="93"/>
      <c r="F13" s="94"/>
      <c r="G13" s="29"/>
      <c r="H13" s="30"/>
      <c r="I13" s="94"/>
      <c r="J13" s="95"/>
      <c r="K13" s="30"/>
      <c r="L13" s="90"/>
      <c r="M13" s="84"/>
      <c r="N13" s="84"/>
      <c r="O13" s="91"/>
      <c r="P13" s="54"/>
      <c r="Q13" s="84"/>
      <c r="R13" s="55"/>
      <c r="S13" s="87"/>
      <c r="T13" s="55"/>
    </row>
    <row r="14" spans="1:24" x14ac:dyDescent="0.35">
      <c r="A14" s="23" t="s">
        <v>346</v>
      </c>
      <c r="B14" s="96" t="s">
        <v>340</v>
      </c>
      <c r="C14" s="78"/>
      <c r="D14" s="88">
        <v>1</v>
      </c>
      <c r="E14" s="80">
        <f>C14*D14</f>
        <v>0</v>
      </c>
      <c r="F14" s="89">
        <f>E14-(E14*$B$2)</f>
        <v>0</v>
      </c>
      <c r="G14" s="82"/>
      <c r="H14" s="83"/>
      <c r="I14" s="89">
        <f>F14-(F14*G14)</f>
        <v>0</v>
      </c>
      <c r="J14" s="83"/>
      <c r="K14" s="83"/>
      <c r="L14" s="90"/>
      <c r="M14" s="84"/>
      <c r="N14" s="84"/>
      <c r="O14" s="91"/>
      <c r="P14" s="54"/>
      <c r="Q14" s="84"/>
      <c r="R14" s="55"/>
      <c r="S14" s="87"/>
      <c r="T14" s="55"/>
    </row>
    <row r="15" spans="1:24" x14ac:dyDescent="0.35">
      <c r="A15" s="24" t="s">
        <v>402</v>
      </c>
      <c r="B15" s="92"/>
      <c r="C15" s="25"/>
      <c r="D15" s="26"/>
      <c r="E15" s="93"/>
      <c r="F15" s="94"/>
      <c r="G15" s="29"/>
      <c r="H15" s="30"/>
      <c r="I15" s="94"/>
      <c r="J15" s="31"/>
      <c r="K15" s="30"/>
      <c r="L15" s="90"/>
      <c r="M15" s="84"/>
      <c r="N15" s="84"/>
      <c r="O15" s="91"/>
      <c r="P15" s="54"/>
      <c r="Q15" s="84"/>
      <c r="R15" s="55"/>
      <c r="S15" s="87"/>
      <c r="T15" s="55"/>
    </row>
    <row r="16" spans="1:24" x14ac:dyDescent="0.35">
      <c r="A16" s="23" t="s">
        <v>297</v>
      </c>
      <c r="B16" s="96" t="s">
        <v>329</v>
      </c>
      <c r="C16" s="78"/>
      <c r="D16" s="88">
        <v>4</v>
      </c>
      <c r="E16" s="80">
        <f>C16*D16</f>
        <v>0</v>
      </c>
      <c r="F16" s="89">
        <f>E16-(E16*$B$2)</f>
        <v>0</v>
      </c>
      <c r="G16" s="82"/>
      <c r="H16" s="83"/>
      <c r="I16" s="89">
        <f>F16-(F16*G16)</f>
        <v>0</v>
      </c>
      <c r="J16" s="83"/>
      <c r="K16" s="83"/>
      <c r="L16" s="90"/>
      <c r="M16" s="84"/>
      <c r="N16" s="84"/>
      <c r="O16" s="91"/>
      <c r="P16" s="54"/>
      <c r="Q16" s="84"/>
      <c r="R16" s="55"/>
      <c r="S16" s="87"/>
      <c r="T16" s="55"/>
      <c r="V16" s="60"/>
    </row>
    <row r="17" spans="1:24" x14ac:dyDescent="0.35">
      <c r="A17" s="23" t="s">
        <v>298</v>
      </c>
      <c r="B17" s="96" t="s">
        <v>329</v>
      </c>
      <c r="C17" s="78"/>
      <c r="D17" s="88">
        <v>1</v>
      </c>
      <c r="E17" s="80">
        <f>C17*D17</f>
        <v>0</v>
      </c>
      <c r="F17" s="89">
        <f>E17-(E17*$B$2)</f>
        <v>0</v>
      </c>
      <c r="G17" s="82"/>
      <c r="H17" s="83"/>
      <c r="I17" s="89">
        <f>F17-(F17*G17)</f>
        <v>0</v>
      </c>
      <c r="J17" s="83"/>
      <c r="K17" s="83"/>
      <c r="L17" s="90"/>
      <c r="M17" s="84"/>
      <c r="N17" s="84"/>
      <c r="O17" s="91"/>
      <c r="P17" s="54"/>
      <c r="Q17" s="84"/>
      <c r="R17" s="55"/>
      <c r="S17" s="87"/>
      <c r="T17" s="55"/>
      <c r="W17" s="60"/>
      <c r="X17" s="60"/>
    </row>
    <row r="18" spans="1:24" x14ac:dyDescent="0.35">
      <c r="A18" s="24" t="s">
        <v>403</v>
      </c>
      <c r="B18" s="97"/>
      <c r="C18" s="98"/>
      <c r="D18" s="26"/>
      <c r="E18" s="93"/>
      <c r="F18" s="94"/>
      <c r="G18" s="29"/>
      <c r="H18" s="30"/>
      <c r="I18" s="94"/>
      <c r="J18" s="99"/>
      <c r="K18" s="30"/>
      <c r="L18" s="90"/>
      <c r="M18" s="84"/>
      <c r="N18" s="84"/>
      <c r="O18" s="91"/>
      <c r="P18" s="54"/>
      <c r="Q18" s="84"/>
      <c r="R18" s="55"/>
      <c r="S18" s="87"/>
      <c r="T18" s="55"/>
    </row>
    <row r="19" spans="1:24" x14ac:dyDescent="0.35">
      <c r="A19" s="23" t="s">
        <v>299</v>
      </c>
      <c r="B19" s="96" t="s">
        <v>329</v>
      </c>
      <c r="C19" s="78"/>
      <c r="D19" s="88">
        <v>2</v>
      </c>
      <c r="E19" s="80">
        <f>C19*D19</f>
        <v>0</v>
      </c>
      <c r="F19" s="89">
        <f>E19-(E19*$B$2)</f>
        <v>0</v>
      </c>
      <c r="G19" s="82"/>
      <c r="H19" s="83"/>
      <c r="I19" s="89">
        <f>F19-(F19*G19)</f>
        <v>0</v>
      </c>
      <c r="J19" s="83"/>
      <c r="K19" s="83"/>
      <c r="L19" s="90"/>
      <c r="M19" s="84"/>
      <c r="N19" s="84"/>
      <c r="O19" s="91"/>
      <c r="P19" s="54"/>
      <c r="Q19" s="84"/>
      <c r="R19" s="55"/>
      <c r="S19" s="87"/>
      <c r="T19" s="55"/>
      <c r="V19" s="60"/>
      <c r="W19" s="60"/>
      <c r="X19" s="60"/>
    </row>
    <row r="20" spans="1:24" x14ac:dyDescent="0.35">
      <c r="A20" s="24" t="s">
        <v>18</v>
      </c>
      <c r="B20" s="92"/>
      <c r="C20" s="25"/>
      <c r="D20" s="26"/>
      <c r="E20" s="27"/>
      <c r="F20" s="28"/>
      <c r="G20" s="29"/>
      <c r="H20" s="30"/>
      <c r="I20" s="28"/>
      <c r="J20" s="31"/>
      <c r="K20" s="30"/>
      <c r="L20" s="90"/>
      <c r="M20" s="84"/>
      <c r="N20" s="84"/>
      <c r="O20" s="91"/>
      <c r="P20" s="54"/>
      <c r="Q20" s="84"/>
      <c r="R20" s="55"/>
      <c r="S20" s="87"/>
      <c r="T20" s="55"/>
    </row>
    <row r="21" spans="1:24" x14ac:dyDescent="0.35">
      <c r="A21" s="23" t="s">
        <v>113</v>
      </c>
      <c r="B21" s="96" t="s">
        <v>329</v>
      </c>
      <c r="C21" s="78"/>
      <c r="D21" s="88">
        <v>1</v>
      </c>
      <c r="E21" s="80">
        <f>C21*D21</f>
        <v>0</v>
      </c>
      <c r="F21" s="89">
        <f>E21-(E21*$B$2)</f>
        <v>0</v>
      </c>
      <c r="G21" s="82"/>
      <c r="H21" s="49"/>
      <c r="I21" s="89">
        <f>F21-(F21*G21)</f>
        <v>0</v>
      </c>
      <c r="J21" s="83"/>
      <c r="K21" s="83"/>
      <c r="L21" s="90"/>
      <c r="M21" s="84"/>
      <c r="N21" s="84"/>
      <c r="O21" s="91"/>
      <c r="P21" s="54"/>
      <c r="Q21" s="84"/>
      <c r="R21" s="55"/>
      <c r="S21" s="87"/>
      <c r="T21" s="55"/>
    </row>
    <row r="22" spans="1:24" x14ac:dyDescent="0.35">
      <c r="A22" s="23" t="s">
        <v>114</v>
      </c>
      <c r="B22" s="96" t="s">
        <v>329</v>
      </c>
      <c r="C22" s="78"/>
      <c r="D22" s="88">
        <v>1</v>
      </c>
      <c r="E22" s="80">
        <f>C22*D22</f>
        <v>0</v>
      </c>
      <c r="F22" s="89">
        <f>E22-(E22*$B$2)</f>
        <v>0</v>
      </c>
      <c r="G22" s="82"/>
      <c r="H22" s="83"/>
      <c r="I22" s="89">
        <f>F22-(F22*G22)</f>
        <v>0</v>
      </c>
      <c r="J22" s="83"/>
      <c r="K22" s="83"/>
      <c r="L22" s="90"/>
      <c r="M22" s="84"/>
      <c r="N22" s="84"/>
      <c r="O22" s="91"/>
      <c r="P22" s="54"/>
      <c r="Q22" s="84"/>
      <c r="R22" s="55"/>
      <c r="S22" s="87"/>
      <c r="T22" s="55"/>
      <c r="U22" s="60"/>
    </row>
    <row r="23" spans="1:24" x14ac:dyDescent="0.35">
      <c r="A23" s="24" t="s">
        <v>40</v>
      </c>
      <c r="B23" s="92"/>
      <c r="C23" s="25"/>
      <c r="D23" s="26"/>
      <c r="E23" s="27"/>
      <c r="F23" s="28"/>
      <c r="G23" s="29"/>
      <c r="H23" s="30"/>
      <c r="I23" s="28"/>
      <c r="J23" s="31"/>
      <c r="K23" s="30"/>
      <c r="L23" s="90"/>
      <c r="M23" s="84"/>
      <c r="N23" s="84"/>
      <c r="O23" s="91"/>
      <c r="P23" s="54"/>
      <c r="Q23" s="84"/>
      <c r="R23" s="55"/>
      <c r="S23" s="87"/>
      <c r="T23" s="55"/>
      <c r="U23" s="60"/>
    </row>
    <row r="24" spans="1:24" x14ac:dyDescent="0.35">
      <c r="A24" s="23" t="s">
        <v>332</v>
      </c>
      <c r="B24" s="96" t="s">
        <v>329</v>
      </c>
      <c r="C24" s="78"/>
      <c r="D24" s="88">
        <v>2</v>
      </c>
      <c r="E24" s="80">
        <f>C24*D24</f>
        <v>0</v>
      </c>
      <c r="F24" s="89">
        <f>E24-(E24*$B$2)</f>
        <v>0</v>
      </c>
      <c r="G24" s="82"/>
      <c r="H24" s="83"/>
      <c r="I24" s="89">
        <f>F24-(F24*G24)</f>
        <v>0</v>
      </c>
      <c r="J24" s="100"/>
      <c r="K24" s="83"/>
      <c r="L24" s="90"/>
      <c r="M24" s="84"/>
      <c r="N24" s="84"/>
      <c r="O24" s="91"/>
      <c r="P24" s="54"/>
      <c r="Q24" s="84"/>
      <c r="R24" s="55"/>
      <c r="S24" s="87"/>
      <c r="T24" s="55"/>
      <c r="U24" s="60"/>
    </row>
    <row r="25" spans="1:24" x14ac:dyDescent="0.35">
      <c r="A25" s="23" t="s">
        <v>333</v>
      </c>
      <c r="B25" s="96" t="s">
        <v>329</v>
      </c>
      <c r="C25" s="78"/>
      <c r="D25" s="88">
        <v>2</v>
      </c>
      <c r="E25" s="80">
        <f>C25*D25</f>
        <v>0</v>
      </c>
      <c r="F25" s="89">
        <f>E25-(E25*$B$2)</f>
        <v>0</v>
      </c>
      <c r="G25" s="82"/>
      <c r="H25" s="83"/>
      <c r="I25" s="89">
        <f>F25-(F25*G25)</f>
        <v>0</v>
      </c>
      <c r="J25" s="100"/>
      <c r="K25" s="83"/>
      <c r="L25" s="90"/>
      <c r="M25" s="84"/>
      <c r="N25" s="84"/>
      <c r="O25" s="91"/>
      <c r="P25" s="54"/>
      <c r="Q25" s="84"/>
      <c r="R25" s="55"/>
      <c r="S25" s="87"/>
      <c r="T25" s="55"/>
      <c r="U25" s="60"/>
    </row>
    <row r="26" spans="1:24" x14ac:dyDescent="0.35">
      <c r="A26" s="24" t="s">
        <v>19</v>
      </c>
      <c r="B26" s="97"/>
      <c r="C26" s="98"/>
      <c r="D26" s="26"/>
      <c r="E26" s="27"/>
      <c r="F26" s="28"/>
      <c r="G26" s="29"/>
      <c r="H26" s="30"/>
      <c r="I26" s="28"/>
      <c r="J26" s="99"/>
      <c r="K26" s="30"/>
      <c r="L26" s="90"/>
      <c r="M26" s="84"/>
      <c r="N26" s="84"/>
      <c r="O26" s="91"/>
      <c r="P26" s="54"/>
      <c r="Q26" s="84"/>
      <c r="R26" s="55"/>
      <c r="S26" s="87"/>
      <c r="T26" s="55"/>
      <c r="U26" s="60"/>
    </row>
    <row r="27" spans="1:24" x14ac:dyDescent="0.35">
      <c r="A27" s="23" t="s">
        <v>347</v>
      </c>
      <c r="B27" s="96" t="s">
        <v>329</v>
      </c>
      <c r="C27" s="78"/>
      <c r="D27" s="88">
        <v>2</v>
      </c>
      <c r="E27" s="80">
        <f>C27*D27</f>
        <v>0</v>
      </c>
      <c r="F27" s="89">
        <f>E27-(E27*$B$2)</f>
        <v>0</v>
      </c>
      <c r="G27" s="82"/>
      <c r="H27" s="83"/>
      <c r="I27" s="89">
        <f>F27-(F27*G27)</f>
        <v>0</v>
      </c>
      <c r="J27" s="100"/>
      <c r="K27" s="83"/>
      <c r="L27" s="90"/>
      <c r="M27" s="84"/>
      <c r="N27" s="84"/>
      <c r="O27" s="91"/>
      <c r="P27" s="54"/>
      <c r="Q27" s="84"/>
      <c r="R27" s="55"/>
      <c r="S27" s="87"/>
      <c r="T27" s="55"/>
      <c r="U27" s="60"/>
    </row>
    <row r="28" spans="1:24" x14ac:dyDescent="0.35">
      <c r="A28" s="23" t="s">
        <v>348</v>
      </c>
      <c r="B28" s="96" t="s">
        <v>329</v>
      </c>
      <c r="C28" s="78"/>
      <c r="D28" s="88">
        <v>2</v>
      </c>
      <c r="E28" s="80">
        <f>C28*D28</f>
        <v>0</v>
      </c>
      <c r="F28" s="89">
        <f>E28-(E28*$B$2)</f>
        <v>0</v>
      </c>
      <c r="G28" s="82"/>
      <c r="H28" s="83"/>
      <c r="I28" s="89">
        <f>F28-(F28*G28)</f>
        <v>0</v>
      </c>
      <c r="J28" s="100"/>
      <c r="K28" s="83"/>
      <c r="L28" s="90"/>
      <c r="M28" s="84"/>
      <c r="N28" s="84"/>
      <c r="O28" s="91"/>
      <c r="P28" s="54"/>
      <c r="Q28" s="84"/>
      <c r="R28" s="55"/>
      <c r="S28" s="87"/>
      <c r="T28" s="55"/>
      <c r="U28" s="60"/>
    </row>
    <row r="29" spans="1:24" x14ac:dyDescent="0.35">
      <c r="A29" s="24" t="s">
        <v>28</v>
      </c>
      <c r="B29" s="92"/>
      <c r="C29" s="25"/>
      <c r="D29" s="26"/>
      <c r="E29" s="27"/>
      <c r="F29" s="28"/>
      <c r="G29" s="29"/>
      <c r="H29" s="30"/>
      <c r="I29" s="28"/>
      <c r="J29" s="31"/>
      <c r="K29" s="30"/>
      <c r="L29" s="90"/>
      <c r="M29" s="84"/>
      <c r="N29" s="84"/>
      <c r="O29" s="91"/>
      <c r="P29" s="54"/>
      <c r="Q29" s="84"/>
      <c r="R29" s="55"/>
      <c r="S29" s="87"/>
      <c r="T29" s="55"/>
      <c r="U29" s="60"/>
    </row>
    <row r="30" spans="1:24" x14ac:dyDescent="0.35">
      <c r="A30" s="23" t="s">
        <v>286</v>
      </c>
      <c r="B30" s="96" t="s">
        <v>329</v>
      </c>
      <c r="C30" s="78"/>
      <c r="D30" s="88">
        <v>2</v>
      </c>
      <c r="E30" s="80">
        <f>C30*D30</f>
        <v>0</v>
      </c>
      <c r="F30" s="89">
        <f>E30-(E30*$B$2)</f>
        <v>0</v>
      </c>
      <c r="G30" s="82"/>
      <c r="H30" s="83"/>
      <c r="I30" s="89">
        <f>F30-(F30*G30)</f>
        <v>0</v>
      </c>
      <c r="J30" s="100"/>
      <c r="K30" s="83"/>
      <c r="L30" s="90"/>
      <c r="M30" s="84"/>
      <c r="N30" s="84"/>
      <c r="O30" s="91"/>
      <c r="P30" s="54"/>
      <c r="Q30" s="84"/>
      <c r="R30" s="55"/>
      <c r="S30" s="87"/>
      <c r="T30" s="55"/>
      <c r="U30" s="60"/>
    </row>
    <row r="31" spans="1:24" x14ac:dyDescent="0.35">
      <c r="A31" s="24" t="s">
        <v>29</v>
      </c>
      <c r="B31" s="92"/>
      <c r="C31" s="25"/>
      <c r="D31" s="26"/>
      <c r="E31" s="27"/>
      <c r="F31" s="28"/>
      <c r="G31" s="29"/>
      <c r="H31" s="30"/>
      <c r="I31" s="28"/>
      <c r="J31" s="31"/>
      <c r="K31" s="30"/>
      <c r="L31" s="90"/>
      <c r="M31" s="84"/>
      <c r="N31" s="84"/>
      <c r="O31" s="91"/>
      <c r="P31" s="54"/>
      <c r="Q31" s="84"/>
      <c r="R31" s="55"/>
      <c r="S31" s="87"/>
      <c r="T31" s="55"/>
      <c r="U31" s="60"/>
    </row>
    <row r="32" spans="1:24" x14ac:dyDescent="0.35">
      <c r="A32" s="23" t="s">
        <v>290</v>
      </c>
      <c r="B32" s="96" t="s">
        <v>329</v>
      </c>
      <c r="C32" s="78"/>
      <c r="D32" s="88">
        <v>1</v>
      </c>
      <c r="E32" s="80">
        <f>C32*D32</f>
        <v>0</v>
      </c>
      <c r="F32" s="89">
        <f>E32-(E32*$B$2)</f>
        <v>0</v>
      </c>
      <c r="G32" s="82"/>
      <c r="H32" s="83"/>
      <c r="I32" s="89">
        <f>F32-(F32*G32)</f>
        <v>0</v>
      </c>
      <c r="J32" s="100"/>
      <c r="K32" s="83"/>
      <c r="L32" s="90"/>
      <c r="M32" s="84"/>
      <c r="N32" s="84"/>
      <c r="O32" s="91"/>
      <c r="P32" s="54"/>
      <c r="Q32" s="84"/>
      <c r="R32" s="55"/>
      <c r="S32" s="87"/>
      <c r="T32" s="55"/>
      <c r="U32" s="60"/>
    </row>
    <row r="33" spans="1:24" x14ac:dyDescent="0.35">
      <c r="A33" s="23" t="s">
        <v>291</v>
      </c>
      <c r="B33" s="96" t="s">
        <v>329</v>
      </c>
      <c r="C33" s="78"/>
      <c r="D33" s="88">
        <v>1</v>
      </c>
      <c r="E33" s="80">
        <f>C33*D33</f>
        <v>0</v>
      </c>
      <c r="F33" s="89">
        <f>E33-(E33*$B$2)</f>
        <v>0</v>
      </c>
      <c r="G33" s="82"/>
      <c r="H33" s="83"/>
      <c r="I33" s="89">
        <f>F33-(F33*G33)</f>
        <v>0</v>
      </c>
      <c r="J33" s="100"/>
      <c r="K33" s="83"/>
      <c r="L33" s="90"/>
      <c r="M33" s="84"/>
      <c r="N33" s="84"/>
      <c r="O33" s="91"/>
      <c r="P33" s="54"/>
      <c r="Q33" s="84"/>
      <c r="R33" s="55"/>
      <c r="S33" s="87"/>
      <c r="T33" s="55"/>
      <c r="U33" s="60"/>
    </row>
    <row r="34" spans="1:24" x14ac:dyDescent="0.35">
      <c r="A34" s="23" t="s">
        <v>292</v>
      </c>
      <c r="B34" s="96" t="s">
        <v>329</v>
      </c>
      <c r="C34" s="78"/>
      <c r="D34" s="88">
        <v>1</v>
      </c>
      <c r="E34" s="80">
        <f>C34*D34</f>
        <v>0</v>
      </c>
      <c r="F34" s="89">
        <f>E34-(E34*$B$2)</f>
        <v>0</v>
      </c>
      <c r="G34" s="82"/>
      <c r="H34" s="83"/>
      <c r="I34" s="89">
        <f>F34-(F34*G34)</f>
        <v>0</v>
      </c>
      <c r="J34" s="100"/>
      <c r="K34" s="83"/>
      <c r="L34" s="90"/>
      <c r="M34" s="84"/>
      <c r="N34" s="84"/>
      <c r="O34" s="91"/>
      <c r="P34" s="54"/>
      <c r="Q34" s="84"/>
      <c r="R34" s="55"/>
      <c r="S34" s="87"/>
      <c r="T34" s="55"/>
      <c r="U34" s="60"/>
    </row>
    <row r="35" spans="1:24" x14ac:dyDescent="0.35">
      <c r="A35" s="24" t="s">
        <v>13</v>
      </c>
      <c r="B35" s="92"/>
      <c r="C35" s="25"/>
      <c r="D35" s="26"/>
      <c r="E35" s="27"/>
      <c r="F35" s="28"/>
      <c r="G35" s="29"/>
      <c r="H35" s="30"/>
      <c r="I35" s="28"/>
      <c r="J35" s="31"/>
      <c r="K35" s="30"/>
      <c r="L35" s="90"/>
      <c r="M35" s="84"/>
      <c r="N35" s="84"/>
      <c r="O35" s="91"/>
      <c r="P35" s="54"/>
      <c r="Q35" s="84"/>
      <c r="R35" s="55"/>
      <c r="S35" s="87"/>
      <c r="T35" s="55"/>
      <c r="U35" s="60"/>
    </row>
    <row r="36" spans="1:24" x14ac:dyDescent="0.35">
      <c r="A36" s="23" t="s">
        <v>327</v>
      </c>
      <c r="B36" s="96" t="s">
        <v>329</v>
      </c>
      <c r="C36" s="78"/>
      <c r="D36" s="88">
        <v>1</v>
      </c>
      <c r="E36" s="80">
        <f>C36*D36</f>
        <v>0</v>
      </c>
      <c r="F36" s="89">
        <f>E36-(E36*$B$2)</f>
        <v>0</v>
      </c>
      <c r="G36" s="82"/>
      <c r="H36" s="83"/>
      <c r="I36" s="89">
        <f>F36-(F36*G36)</f>
        <v>0</v>
      </c>
      <c r="J36" s="100"/>
      <c r="K36" s="83"/>
      <c r="L36" s="90"/>
      <c r="M36" s="84"/>
      <c r="N36" s="84"/>
      <c r="O36" s="91"/>
      <c r="P36" s="54"/>
      <c r="Q36" s="84"/>
      <c r="R36" s="55"/>
      <c r="S36" s="87"/>
      <c r="T36" s="55"/>
      <c r="U36" s="60"/>
    </row>
    <row r="37" spans="1:24" x14ac:dyDescent="0.35">
      <c r="A37" s="23" t="s">
        <v>391</v>
      </c>
      <c r="B37" s="23" t="s">
        <v>391</v>
      </c>
      <c r="C37" s="101"/>
      <c r="D37" s="88"/>
      <c r="E37" s="80"/>
      <c r="F37" s="89"/>
      <c r="G37" s="101"/>
      <c r="H37" s="101"/>
      <c r="I37" s="89"/>
      <c r="J37" s="101"/>
      <c r="K37" s="101"/>
      <c r="L37" s="90"/>
      <c r="M37" s="84"/>
      <c r="N37" s="84"/>
      <c r="O37" s="91"/>
      <c r="P37" s="54"/>
      <c r="Q37" s="84"/>
      <c r="R37" s="55"/>
      <c r="S37" s="87"/>
      <c r="T37" s="55"/>
      <c r="U37" s="60"/>
    </row>
    <row r="38" spans="1:24" x14ac:dyDescent="0.35">
      <c r="A38" s="24" t="s">
        <v>115</v>
      </c>
      <c r="B38" s="92"/>
      <c r="C38" s="25"/>
      <c r="D38" s="26"/>
      <c r="E38" s="27"/>
      <c r="F38" s="28"/>
      <c r="G38" s="29"/>
      <c r="H38" s="30"/>
      <c r="I38" s="28"/>
      <c r="J38" s="31"/>
      <c r="K38" s="30"/>
      <c r="L38" s="90"/>
      <c r="M38" s="84"/>
      <c r="N38" s="84"/>
      <c r="O38" s="91"/>
      <c r="P38" s="54"/>
      <c r="Q38" s="84"/>
      <c r="R38" s="55"/>
      <c r="S38" s="87"/>
      <c r="T38" s="55"/>
      <c r="U38" s="60"/>
    </row>
    <row r="39" spans="1:24" x14ac:dyDescent="0.35">
      <c r="A39" s="23" t="s">
        <v>281</v>
      </c>
      <c r="B39" s="96" t="s">
        <v>329</v>
      </c>
      <c r="C39" s="78"/>
      <c r="D39" s="88">
        <v>1</v>
      </c>
      <c r="E39" s="80">
        <f>C39*D39</f>
        <v>0</v>
      </c>
      <c r="F39" s="89">
        <f>E39-(E39*$B$2)</f>
        <v>0</v>
      </c>
      <c r="G39" s="82"/>
      <c r="H39" s="83"/>
      <c r="I39" s="89">
        <f>F39-(F39*G39)</f>
        <v>0</v>
      </c>
      <c r="J39" s="100"/>
      <c r="K39" s="83"/>
      <c r="L39" s="90"/>
      <c r="M39" s="84"/>
      <c r="N39" s="84"/>
      <c r="O39" s="91"/>
      <c r="P39" s="54"/>
      <c r="Q39" s="84"/>
      <c r="R39" s="55"/>
      <c r="S39" s="87"/>
      <c r="T39" s="55"/>
      <c r="U39" s="60"/>
    </row>
    <row r="40" spans="1:24" x14ac:dyDescent="0.35">
      <c r="A40" s="23" t="s">
        <v>267</v>
      </c>
      <c r="B40" s="96" t="s">
        <v>329</v>
      </c>
      <c r="C40" s="78"/>
      <c r="D40" s="88">
        <v>1</v>
      </c>
      <c r="E40" s="80">
        <f>C40*D40</f>
        <v>0</v>
      </c>
      <c r="F40" s="89">
        <f>E40-(E40*$B$2)</f>
        <v>0</v>
      </c>
      <c r="G40" s="82"/>
      <c r="H40" s="83"/>
      <c r="I40" s="89">
        <f>F40-(F40*G40)</f>
        <v>0</v>
      </c>
      <c r="J40" s="100"/>
      <c r="K40" s="83"/>
      <c r="L40" s="90"/>
      <c r="M40" s="84"/>
      <c r="N40" s="84"/>
      <c r="O40" s="91"/>
      <c r="P40" s="54"/>
      <c r="Q40" s="84"/>
      <c r="R40" s="55"/>
      <c r="S40" s="87"/>
      <c r="T40" s="55"/>
      <c r="U40" s="60"/>
    </row>
    <row r="41" spans="1:24" x14ac:dyDescent="0.35">
      <c r="A41" s="24" t="s">
        <v>285</v>
      </c>
      <c r="B41" s="92"/>
      <c r="C41" s="25"/>
      <c r="D41" s="26"/>
      <c r="E41" s="27"/>
      <c r="F41" s="28"/>
      <c r="G41" s="29"/>
      <c r="H41" s="29"/>
      <c r="I41" s="28"/>
      <c r="J41" s="31"/>
      <c r="K41" s="30"/>
      <c r="L41" s="90"/>
      <c r="M41" s="84"/>
      <c r="N41" s="84"/>
      <c r="O41" s="91"/>
      <c r="P41" s="54"/>
      <c r="Q41" s="84"/>
      <c r="R41" s="55"/>
      <c r="S41" s="87"/>
      <c r="T41" s="55"/>
      <c r="U41" s="60"/>
    </row>
    <row r="42" spans="1:24" x14ac:dyDescent="0.35">
      <c r="A42" s="23" t="s">
        <v>328</v>
      </c>
      <c r="B42" s="96" t="s">
        <v>329</v>
      </c>
      <c r="C42" s="78"/>
      <c r="D42" s="88">
        <v>1</v>
      </c>
      <c r="E42" s="80">
        <f>C42*D42</f>
        <v>0</v>
      </c>
      <c r="F42" s="89">
        <f>E42-(E42*$B$2)</f>
        <v>0</v>
      </c>
      <c r="G42" s="102"/>
      <c r="H42" s="102"/>
      <c r="I42" s="89">
        <f>F42</f>
        <v>0</v>
      </c>
      <c r="J42" s="100"/>
      <c r="K42" s="83"/>
      <c r="L42" s="90"/>
      <c r="M42" s="84"/>
      <c r="N42" s="84"/>
      <c r="O42" s="85"/>
      <c r="P42" s="54"/>
      <c r="Q42" s="84"/>
      <c r="R42" s="55"/>
      <c r="S42" s="87"/>
      <c r="T42" s="55"/>
      <c r="U42" s="60"/>
    </row>
    <row r="43" spans="1:24" x14ac:dyDescent="0.35">
      <c r="A43" s="103" t="s">
        <v>354</v>
      </c>
      <c r="B43" s="104" t="s">
        <v>288</v>
      </c>
      <c r="C43" s="105" t="str">
        <f>IFERROR(AVERAGE(C46:C49),"")</f>
        <v/>
      </c>
      <c r="D43" s="106">
        <v>1</v>
      </c>
      <c r="E43" s="107">
        <f>IFERROR(C43*D43,)</f>
        <v>0</v>
      </c>
      <c r="F43" s="108">
        <f>E43</f>
        <v>0</v>
      </c>
      <c r="G43" s="109"/>
      <c r="H43" s="109"/>
      <c r="I43" s="108">
        <f>F43</f>
        <v>0</v>
      </c>
      <c r="J43" s="110"/>
      <c r="K43" s="111"/>
      <c r="L43" s="90"/>
      <c r="M43" s="84"/>
      <c r="N43" s="84"/>
      <c r="O43" s="85"/>
      <c r="P43" s="54"/>
      <c r="Q43" s="84"/>
      <c r="R43" s="55"/>
      <c r="S43" s="87"/>
      <c r="T43" s="55"/>
      <c r="U43" s="60"/>
    </row>
    <row r="44" spans="1:24" x14ac:dyDescent="0.35">
      <c r="P44" s="63"/>
      <c r="U44" s="60"/>
      <c r="V44" s="60"/>
    </row>
    <row r="45" spans="1:24" s="8" customFormat="1" x14ac:dyDescent="0.35">
      <c r="A45" s="112" t="s">
        <v>349</v>
      </c>
      <c r="B45" s="113" t="s">
        <v>24</v>
      </c>
      <c r="C45" s="72" t="s">
        <v>353</v>
      </c>
      <c r="D45" s="114" t="s">
        <v>350</v>
      </c>
      <c r="V45" s="115"/>
      <c r="W45" s="115"/>
      <c r="X45" s="115"/>
    </row>
    <row r="46" spans="1:24" x14ac:dyDescent="0.35">
      <c r="A46" s="116" t="s">
        <v>404</v>
      </c>
      <c r="B46" s="117" t="s">
        <v>288</v>
      </c>
      <c r="C46" s="78"/>
      <c r="D46" s="118"/>
    </row>
    <row r="47" spans="1:24" x14ac:dyDescent="0.35">
      <c r="A47" s="119" t="s">
        <v>405</v>
      </c>
      <c r="B47" s="120" t="s">
        <v>288</v>
      </c>
      <c r="C47" s="78"/>
      <c r="D47" s="118"/>
    </row>
    <row r="48" spans="1:24" x14ac:dyDescent="0.35">
      <c r="A48" s="119" t="s">
        <v>406</v>
      </c>
      <c r="B48" s="120" t="s">
        <v>288</v>
      </c>
      <c r="C48" s="78"/>
      <c r="D48" s="118"/>
    </row>
    <row r="49" spans="1:4" x14ac:dyDescent="0.35">
      <c r="A49" s="121" t="s">
        <v>407</v>
      </c>
      <c r="B49" s="122" t="s">
        <v>288</v>
      </c>
      <c r="C49" s="123"/>
      <c r="D49" s="124"/>
    </row>
    <row r="50" spans="1:4" x14ac:dyDescent="0.35">
      <c r="C50" s="60"/>
    </row>
    <row r="51" spans="1:4" x14ac:dyDescent="0.35">
      <c r="A51" s="24" t="s">
        <v>377</v>
      </c>
      <c r="B51" s="72" t="s">
        <v>24</v>
      </c>
      <c r="C51" s="125" t="s">
        <v>116</v>
      </c>
      <c r="D51" s="126" t="s">
        <v>350</v>
      </c>
    </row>
    <row r="52" spans="1:4" ht="29" x14ac:dyDescent="0.35">
      <c r="A52" s="32" t="s">
        <v>379</v>
      </c>
      <c r="B52" s="127" t="s">
        <v>378</v>
      </c>
      <c r="C52" s="128" t="s">
        <v>294</v>
      </c>
      <c r="D52" s="12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2A2C6-04F7-4E23-BD23-C4F572DF18BF}">
  <dimension ref="A1:H199"/>
  <sheetViews>
    <sheetView tabSelected="1" zoomScale="90" zoomScaleNormal="90" workbookViewId="0">
      <pane xSplit="3" ySplit="4" topLeftCell="D159" activePane="bottomRight" state="frozen"/>
      <selection pane="topRight" activeCell="D1" sqref="D1"/>
      <selection pane="bottomLeft" activeCell="A5" sqref="A5"/>
      <selection pane="bottomRight" activeCell="C175" sqref="C175"/>
    </sheetView>
  </sheetViews>
  <sheetFormatPr baseColWidth="10" defaultColWidth="8.7265625" defaultRowHeight="14.5" x14ac:dyDescent="0.35"/>
  <cols>
    <col min="2" max="2" width="5.81640625" style="3" customWidth="1"/>
    <col min="3" max="3" width="65.453125" style="12" customWidth="1"/>
    <col min="4" max="4" width="37.7265625" customWidth="1"/>
    <col min="5" max="6" width="23.453125" customWidth="1"/>
    <col min="7" max="7" width="32.81640625" customWidth="1"/>
    <col min="8" max="8" width="16.1796875" customWidth="1"/>
  </cols>
  <sheetData>
    <row r="1" spans="1:8" ht="21" x14ac:dyDescent="0.35">
      <c r="A1" s="33" t="s">
        <v>21</v>
      </c>
      <c r="B1" s="33"/>
      <c r="C1" s="33"/>
      <c r="D1" s="33"/>
      <c r="E1" s="33"/>
      <c r="F1" s="33"/>
      <c r="G1" s="33"/>
    </row>
    <row r="2" spans="1:8" x14ac:dyDescent="0.35">
      <c r="A2" s="4"/>
      <c r="B2" s="4"/>
      <c r="C2" s="13"/>
      <c r="D2" s="4"/>
      <c r="E2" s="4"/>
      <c r="F2" s="4"/>
      <c r="G2" s="4"/>
      <c r="H2" s="1"/>
    </row>
    <row r="3" spans="1:8" ht="16" x14ac:dyDescent="0.35">
      <c r="A3" s="130" t="s">
        <v>20</v>
      </c>
      <c r="B3" s="131"/>
      <c r="C3" s="132"/>
      <c r="D3" s="131"/>
      <c r="E3" s="131"/>
      <c r="F3" s="131"/>
      <c r="G3" s="131"/>
    </row>
    <row r="4" spans="1:8" ht="64" x14ac:dyDescent="0.35">
      <c r="A4" s="40"/>
      <c r="B4" s="41" t="s">
        <v>0</v>
      </c>
      <c r="C4" s="133" t="s">
        <v>107</v>
      </c>
      <c r="D4" s="40" t="s">
        <v>116</v>
      </c>
      <c r="E4" s="133" t="s">
        <v>117</v>
      </c>
      <c r="F4" s="133" t="s">
        <v>358</v>
      </c>
      <c r="G4" s="133" t="s">
        <v>23</v>
      </c>
    </row>
    <row r="5" spans="1:8" ht="29" x14ac:dyDescent="0.35">
      <c r="A5" s="14"/>
      <c r="B5" s="42">
        <v>1</v>
      </c>
      <c r="C5" s="134" t="s">
        <v>41</v>
      </c>
      <c r="D5" s="43" t="s">
        <v>82</v>
      </c>
      <c r="E5" s="135"/>
      <c r="F5" s="135"/>
      <c r="G5" s="19" t="s">
        <v>190</v>
      </c>
    </row>
    <row r="6" spans="1:8" ht="29" x14ac:dyDescent="0.35">
      <c r="A6" s="14"/>
      <c r="B6" s="42">
        <v>2</v>
      </c>
      <c r="C6" s="134" t="s">
        <v>42</v>
      </c>
      <c r="D6" s="43" t="s">
        <v>82</v>
      </c>
      <c r="E6" s="135"/>
      <c r="F6" s="135"/>
      <c r="G6" s="19" t="s">
        <v>190</v>
      </c>
    </row>
    <row r="7" spans="1:8" ht="29" x14ac:dyDescent="0.35">
      <c r="A7" s="14"/>
      <c r="B7" s="42">
        <v>3</v>
      </c>
      <c r="C7" s="134" t="s">
        <v>43</v>
      </c>
      <c r="D7" s="43" t="s">
        <v>82</v>
      </c>
      <c r="E7" s="135"/>
      <c r="F7" s="135"/>
      <c r="G7" s="19" t="s">
        <v>190</v>
      </c>
    </row>
    <row r="8" spans="1:8" ht="29" x14ac:dyDescent="0.35">
      <c r="A8" s="14"/>
      <c r="B8" s="42">
        <v>4</v>
      </c>
      <c r="C8" s="134" t="s">
        <v>44</v>
      </c>
      <c r="D8" s="43" t="s">
        <v>82</v>
      </c>
      <c r="E8" s="135"/>
      <c r="F8" s="135"/>
      <c r="G8" s="19" t="s">
        <v>190</v>
      </c>
    </row>
    <row r="9" spans="1:8" x14ac:dyDescent="0.35">
      <c r="A9" s="14"/>
      <c r="B9" s="42">
        <v>5</v>
      </c>
      <c r="C9" s="134" t="s">
        <v>45</v>
      </c>
      <c r="D9" s="43" t="s">
        <v>82</v>
      </c>
      <c r="E9" s="43"/>
      <c r="F9" s="43"/>
      <c r="G9" s="14">
        <f>IF(D9='DROP-DOWN'!$D$5,5,IF(D9='DROP-DOWN'!$D$6,4,IF(D9='DROP-DOWN'!$D$7,2,0)))</f>
        <v>0</v>
      </c>
    </row>
    <row r="10" spans="1:8" x14ac:dyDescent="0.35">
      <c r="A10" s="14"/>
      <c r="B10" s="42">
        <v>6</v>
      </c>
      <c r="C10" s="134" t="s">
        <v>46</v>
      </c>
      <c r="D10" s="43" t="s">
        <v>82</v>
      </c>
      <c r="E10" s="43"/>
      <c r="F10" s="43"/>
      <c r="G10" s="14">
        <f>IF(D10='DROP-DOWN'!$D$5,5,IF(D10='DROP-DOWN'!$D$6,4,IF(D10='DROP-DOWN'!$D$7,2,0)))</f>
        <v>0</v>
      </c>
    </row>
    <row r="11" spans="1:8" x14ac:dyDescent="0.35">
      <c r="A11" s="14"/>
      <c r="B11" s="42">
        <v>7</v>
      </c>
      <c r="C11" s="134" t="s">
        <v>47</v>
      </c>
      <c r="D11" s="43" t="s">
        <v>82</v>
      </c>
      <c r="E11" s="43"/>
      <c r="F11" s="43"/>
      <c r="G11" s="14">
        <f>IF(D11='DROP-DOWN'!$D$5,5,IF(D11='DROP-DOWN'!$D$6,4,IF(D11='DROP-DOWN'!$D$7,2,0)))</f>
        <v>0</v>
      </c>
    </row>
    <row r="12" spans="1:8" x14ac:dyDescent="0.35">
      <c r="A12" s="14"/>
      <c r="B12" s="42">
        <v>8</v>
      </c>
      <c r="C12" s="134" t="s">
        <v>48</v>
      </c>
      <c r="D12" s="43" t="s">
        <v>82</v>
      </c>
      <c r="E12" s="43"/>
      <c r="F12" s="43"/>
      <c r="G12" s="14">
        <f>IF(D12='DROP-DOWN'!$D$5,5,IF(D12='DROP-DOWN'!$D$6,4,IF(D12='DROP-DOWN'!$D$7,2,0)))</f>
        <v>0</v>
      </c>
    </row>
    <row r="13" spans="1:8" x14ac:dyDescent="0.35">
      <c r="A13" s="14"/>
      <c r="B13" s="42">
        <v>9</v>
      </c>
      <c r="C13" s="134" t="s">
        <v>49</v>
      </c>
      <c r="D13" s="43" t="s">
        <v>82</v>
      </c>
      <c r="E13" s="43"/>
      <c r="F13" s="43"/>
      <c r="G13" s="14">
        <f>IF(D13='DROP-DOWN'!$D$5,5,IF(D13='DROP-DOWN'!$D$6,4,IF(D13='DROP-DOWN'!$D$7,2,0)))</f>
        <v>0</v>
      </c>
    </row>
    <row r="14" spans="1:8" x14ac:dyDescent="0.35">
      <c r="A14" s="14"/>
      <c r="B14" s="42">
        <v>10</v>
      </c>
      <c r="C14" s="134" t="s">
        <v>50</v>
      </c>
      <c r="D14" s="43" t="s">
        <v>82</v>
      </c>
      <c r="E14" s="43"/>
      <c r="F14" s="43"/>
      <c r="G14" s="14">
        <f>IF(D14='DROP-DOWN'!$D$5,5,IF(D14='DROP-DOWN'!$D$6,4,IF(D14='DROP-DOWN'!$D$7,2,0)))</f>
        <v>0</v>
      </c>
    </row>
    <row r="15" spans="1:8" x14ac:dyDescent="0.35">
      <c r="A15" s="14"/>
      <c r="B15" s="42">
        <v>11</v>
      </c>
      <c r="C15" s="19" t="s">
        <v>163</v>
      </c>
      <c r="D15" s="43" t="s">
        <v>82</v>
      </c>
      <c r="E15" s="49"/>
      <c r="F15" s="49"/>
      <c r="G15" s="14">
        <f>IF(D15='DROP-DOWN'!$D$5,5,IF(D15='DROP-DOWN'!$D$6,4,IF(D15='DROP-DOWN'!$D$7,2,0)))</f>
        <v>0</v>
      </c>
    </row>
    <row r="16" spans="1:8" x14ac:dyDescent="0.35">
      <c r="A16" s="14"/>
      <c r="B16" s="42">
        <v>12</v>
      </c>
      <c r="C16" s="19" t="s">
        <v>164</v>
      </c>
      <c r="D16" s="43" t="s">
        <v>82</v>
      </c>
      <c r="E16" s="49"/>
      <c r="F16" s="49"/>
      <c r="G16" s="14">
        <f>IF(D16='DROP-DOWN'!$D$5,5,IF(D16='DROP-DOWN'!$D$6,4,IF(D16='DROP-DOWN'!$D$7,2,0)))</f>
        <v>0</v>
      </c>
    </row>
    <row r="17" spans="1:7" x14ac:dyDescent="0.35">
      <c r="A17" s="14"/>
      <c r="B17" s="42">
        <v>13</v>
      </c>
      <c r="C17" s="19" t="s">
        <v>165</v>
      </c>
      <c r="D17" s="43" t="s">
        <v>82</v>
      </c>
      <c r="E17" s="49"/>
      <c r="F17" s="49"/>
      <c r="G17" s="14">
        <f>IF(D17='DROP-DOWN'!$D$5,5,IF(D17='DROP-DOWN'!$D$6,4,IF(D17='DROP-DOWN'!$D$7,2,0)))</f>
        <v>0</v>
      </c>
    </row>
    <row r="18" spans="1:7" x14ac:dyDescent="0.35">
      <c r="A18" s="14"/>
      <c r="B18" s="42">
        <v>14</v>
      </c>
      <c r="C18" s="19" t="s">
        <v>51</v>
      </c>
      <c r="D18" s="43" t="s">
        <v>82</v>
      </c>
      <c r="E18" s="49"/>
      <c r="F18" s="49"/>
      <c r="G18" s="14">
        <f>IF(D18='DROP-DOWN'!$D$5,5,IF(D18='DROP-DOWN'!$D$6,4,IF(D18='DROP-DOWN'!$D$7,2,0)))</f>
        <v>0</v>
      </c>
    </row>
    <row r="19" spans="1:7" x14ac:dyDescent="0.35">
      <c r="A19" s="14"/>
      <c r="B19" s="42">
        <v>15</v>
      </c>
      <c r="C19" s="19" t="s">
        <v>52</v>
      </c>
      <c r="D19" s="43" t="s">
        <v>82</v>
      </c>
      <c r="E19" s="49"/>
      <c r="F19" s="49"/>
      <c r="G19" s="14">
        <f>IF(D19='DROP-DOWN'!$D$5,5,IF(D19='DROP-DOWN'!$D$6,4,IF(D19='DROP-DOWN'!$D$7,2,0)))</f>
        <v>0</v>
      </c>
    </row>
    <row r="20" spans="1:7" x14ac:dyDescent="0.35">
      <c r="A20" s="14"/>
      <c r="B20" s="42">
        <v>16</v>
      </c>
      <c r="C20" s="19" t="s">
        <v>53</v>
      </c>
      <c r="D20" s="43" t="s">
        <v>82</v>
      </c>
      <c r="E20" s="49"/>
      <c r="F20" s="49"/>
      <c r="G20" s="14">
        <f>IF(D20='DROP-DOWN'!$D$5,5,IF(D20='DROP-DOWN'!$D$6,4,IF(D20='DROP-DOWN'!$D$7,2,0)))</f>
        <v>0</v>
      </c>
    </row>
    <row r="21" spans="1:7" x14ac:dyDescent="0.35">
      <c r="A21" s="14"/>
      <c r="B21" s="42">
        <v>17</v>
      </c>
      <c r="C21" s="19" t="s">
        <v>166</v>
      </c>
      <c r="D21" s="43" t="s">
        <v>82</v>
      </c>
      <c r="E21" s="49"/>
      <c r="F21" s="49"/>
      <c r="G21" s="14">
        <f>IF(D21='DROP-DOWN'!$D$5,5,IF(D21='DROP-DOWN'!$D$6,4,IF(D21='DROP-DOWN'!$D$7,2,0)))</f>
        <v>0</v>
      </c>
    </row>
    <row r="22" spans="1:7" x14ac:dyDescent="0.35">
      <c r="A22" s="14"/>
      <c r="B22" s="42">
        <v>18</v>
      </c>
      <c r="C22" s="19" t="s">
        <v>167</v>
      </c>
      <c r="D22" s="43" t="s">
        <v>82</v>
      </c>
      <c r="E22" s="49"/>
      <c r="F22" s="49"/>
      <c r="G22" s="14">
        <f>IF(D22='DROP-DOWN'!$D$5,5,IF(D22='DROP-DOWN'!$D$6,4,IF(D22='DROP-DOWN'!$D$7,2,0)))</f>
        <v>0</v>
      </c>
    </row>
    <row r="23" spans="1:7" x14ac:dyDescent="0.35">
      <c r="A23" s="14"/>
      <c r="B23" s="42">
        <v>19</v>
      </c>
      <c r="C23" s="19" t="s">
        <v>168</v>
      </c>
      <c r="D23" s="43" t="s">
        <v>82</v>
      </c>
      <c r="E23" s="49"/>
      <c r="F23" s="49"/>
      <c r="G23" s="14">
        <f>IF(D23='DROP-DOWN'!$D$5,5,IF(D23='DROP-DOWN'!$D$6,4,IF(D23='DROP-DOWN'!$D$7,2,0)))</f>
        <v>0</v>
      </c>
    </row>
    <row r="24" spans="1:7" x14ac:dyDescent="0.35">
      <c r="A24" s="14"/>
      <c r="B24" s="42">
        <v>20</v>
      </c>
      <c r="C24" s="19" t="s">
        <v>54</v>
      </c>
      <c r="D24" s="43" t="s">
        <v>82</v>
      </c>
      <c r="E24" s="49"/>
      <c r="F24" s="49"/>
      <c r="G24" s="14">
        <f>IF(D24='DROP-DOWN'!$D$5,5,IF(D24='DROP-DOWN'!$D$6,4,IF(D24='DROP-DOWN'!$D$7,2,0)))</f>
        <v>0</v>
      </c>
    </row>
    <row r="25" spans="1:7" x14ac:dyDescent="0.35">
      <c r="A25" s="14"/>
      <c r="B25" s="42">
        <v>21</v>
      </c>
      <c r="C25" s="19" t="s">
        <v>55</v>
      </c>
      <c r="D25" s="43" t="s">
        <v>82</v>
      </c>
      <c r="E25" s="49"/>
      <c r="F25" s="49"/>
      <c r="G25" s="14">
        <f>IF(D25='DROP-DOWN'!$D$5,5,IF(D25='DROP-DOWN'!$D$6,4,IF(D25='DROP-DOWN'!$D$7,2,0)))</f>
        <v>0</v>
      </c>
    </row>
    <row r="26" spans="1:7" x14ac:dyDescent="0.35">
      <c r="A26" s="14"/>
      <c r="B26" s="42">
        <v>22</v>
      </c>
      <c r="C26" s="19" t="s">
        <v>408</v>
      </c>
      <c r="D26" s="43" t="s">
        <v>82</v>
      </c>
      <c r="E26" s="49"/>
      <c r="F26" s="49"/>
      <c r="G26" s="14">
        <f>IF(D26='DROP-DOWN'!$D$5,5,IF(D26='DROP-DOWN'!$D$6,4,IF(D26='DROP-DOWN'!$D$7,2,0)))</f>
        <v>0</v>
      </c>
    </row>
    <row r="27" spans="1:7" ht="17.5" customHeight="1" x14ac:dyDescent="0.35">
      <c r="A27" s="14"/>
      <c r="B27" s="42">
        <v>23</v>
      </c>
      <c r="C27" s="19" t="s">
        <v>389</v>
      </c>
      <c r="D27" s="43" t="s">
        <v>82</v>
      </c>
      <c r="E27" s="49"/>
      <c r="F27" s="49"/>
      <c r="G27" s="14">
        <f>IF(D27='DROP-DOWN'!$D$5,5,IF(D27='DROP-DOWN'!$D$6,4,IF(D27='DROP-DOWN'!$D$7,2,0)))</f>
        <v>0</v>
      </c>
    </row>
    <row r="28" spans="1:7" x14ac:dyDescent="0.35">
      <c r="A28" s="14"/>
      <c r="B28" s="42">
        <v>24</v>
      </c>
      <c r="C28" s="19" t="s">
        <v>385</v>
      </c>
      <c r="D28" s="43" t="s">
        <v>82</v>
      </c>
      <c r="E28" s="49"/>
      <c r="F28" s="49"/>
      <c r="G28" s="14">
        <f>IF(D28='DROP-DOWN'!$D$5,5,IF(D28='DROP-DOWN'!$D$6,4,IF(D28='DROP-DOWN'!$D$7,2,0)))</f>
        <v>0</v>
      </c>
    </row>
    <row r="29" spans="1:7" ht="17.149999999999999" customHeight="1" x14ac:dyDescent="0.35">
      <c r="A29" s="14"/>
      <c r="B29" s="42">
        <v>25</v>
      </c>
      <c r="C29" s="19" t="s">
        <v>386</v>
      </c>
      <c r="D29" s="43" t="s">
        <v>82</v>
      </c>
      <c r="E29" s="49"/>
      <c r="F29" s="49"/>
      <c r="G29" s="14">
        <f>IF(D29='DROP-DOWN'!$D$5,5,IF(D29='DROP-DOWN'!$D$6,4,IF(D29='DROP-DOWN'!$D$7,2,0)))</f>
        <v>0</v>
      </c>
    </row>
    <row r="30" spans="1:7" ht="16" customHeight="1" x14ac:dyDescent="0.35">
      <c r="A30" s="14"/>
      <c r="B30" s="42">
        <v>26</v>
      </c>
      <c r="C30" s="19" t="s">
        <v>387</v>
      </c>
      <c r="D30" s="43" t="s">
        <v>82</v>
      </c>
      <c r="E30" s="49"/>
      <c r="F30" s="49"/>
      <c r="G30" s="14">
        <f>IF(D30='DROP-DOWN'!$D$5,5,IF(D30='DROP-DOWN'!$D$6,4,IF(D30='DROP-DOWN'!$D$7,2,0)))</f>
        <v>0</v>
      </c>
    </row>
    <row r="31" spans="1:7" ht="15.65" customHeight="1" x14ac:dyDescent="0.35">
      <c r="A31" s="14"/>
      <c r="B31" s="42">
        <v>27</v>
      </c>
      <c r="C31" s="19" t="s">
        <v>388</v>
      </c>
      <c r="D31" s="43" t="s">
        <v>82</v>
      </c>
      <c r="E31" s="49"/>
      <c r="F31" s="49"/>
      <c r="G31" s="14">
        <f>IF(D31='DROP-DOWN'!$D$5,5,IF(D31='DROP-DOWN'!$D$6,4,IF(D31='DROP-DOWN'!$D$7,2,0)))</f>
        <v>0</v>
      </c>
    </row>
    <row r="32" spans="1:7" x14ac:dyDescent="0.35">
      <c r="A32" s="14"/>
      <c r="B32" s="42">
        <v>28</v>
      </c>
      <c r="C32" s="19" t="s">
        <v>159</v>
      </c>
      <c r="D32" s="43" t="s">
        <v>82</v>
      </c>
      <c r="E32" s="49"/>
      <c r="F32" s="49"/>
      <c r="G32" s="14">
        <f>IF(D32='DROP-DOWN'!$D$5,5,IF(D32='DROP-DOWN'!$D$6,4,IF(D32='DROP-DOWN'!$D$7,2,0)))</f>
        <v>0</v>
      </c>
    </row>
    <row r="33" spans="1:8" x14ac:dyDescent="0.35">
      <c r="A33" s="14"/>
      <c r="B33" s="42">
        <v>29</v>
      </c>
      <c r="C33" s="19" t="s">
        <v>160</v>
      </c>
      <c r="D33" s="43" t="s">
        <v>82</v>
      </c>
      <c r="E33" s="49"/>
      <c r="F33" s="49"/>
      <c r="G33" s="14">
        <f>IF(D33='DROP-DOWN'!$D$5,5,IF(D33='DROP-DOWN'!$D$6,4,IF(D33='DROP-DOWN'!$D$7,2,0)))</f>
        <v>0</v>
      </c>
    </row>
    <row r="34" spans="1:8" x14ac:dyDescent="0.35">
      <c r="A34" s="14"/>
      <c r="B34" s="42">
        <v>30</v>
      </c>
      <c r="C34" s="19" t="s">
        <v>161</v>
      </c>
      <c r="D34" s="43" t="s">
        <v>82</v>
      </c>
      <c r="E34" s="49"/>
      <c r="F34" s="49"/>
      <c r="G34" s="14">
        <f>IF(D34='DROP-DOWN'!$D$5,5,IF(D34='DROP-DOWN'!$D$6,4,IF(D34='DROP-DOWN'!$D$7,2,0)))</f>
        <v>0</v>
      </c>
    </row>
    <row r="35" spans="1:8" x14ac:dyDescent="0.35">
      <c r="A35" s="14"/>
      <c r="B35" s="42">
        <v>31</v>
      </c>
      <c r="C35" s="19" t="s">
        <v>162</v>
      </c>
      <c r="D35" s="43" t="s">
        <v>82</v>
      </c>
      <c r="E35" s="49"/>
      <c r="F35" s="49"/>
      <c r="G35" s="14">
        <f>IF(D35='DROP-DOWN'!$D$5,5,IF(D35='DROP-DOWN'!$D$6,4,IF(D35='DROP-DOWN'!$D$7,2,0)))</f>
        <v>0</v>
      </c>
    </row>
    <row r="36" spans="1:8" ht="39" customHeight="1" x14ac:dyDescent="0.35">
      <c r="A36" s="14"/>
      <c r="B36" s="42">
        <v>32</v>
      </c>
      <c r="C36" s="19" t="s">
        <v>390</v>
      </c>
      <c r="D36" s="43" t="s">
        <v>82</v>
      </c>
      <c r="E36" s="135"/>
      <c r="F36" s="135"/>
      <c r="G36" s="19" t="s">
        <v>190</v>
      </c>
    </row>
    <row r="37" spans="1:8" x14ac:dyDescent="0.35">
      <c r="A37" s="44"/>
      <c r="B37" s="45" t="s">
        <v>0</v>
      </c>
      <c r="C37" s="21" t="s">
        <v>108</v>
      </c>
      <c r="D37" s="41"/>
      <c r="E37" s="41"/>
      <c r="F37" s="41"/>
      <c r="G37" s="41"/>
      <c r="H37" s="1"/>
    </row>
    <row r="38" spans="1:8" x14ac:dyDescent="0.35">
      <c r="A38" s="14"/>
      <c r="B38" s="42">
        <v>33</v>
      </c>
      <c r="C38" s="19" t="s">
        <v>169</v>
      </c>
      <c r="D38" s="43" t="s">
        <v>82</v>
      </c>
      <c r="E38" s="49"/>
      <c r="F38" s="49"/>
      <c r="G38" s="136">
        <f>IF(D38='DROP-DOWN'!$D$5,5,IF(D38='DROP-DOWN'!$D$6,4,IF(D38='DROP-DOWN'!$D$7,2,0)))</f>
        <v>0</v>
      </c>
    </row>
    <row r="39" spans="1:8" x14ac:dyDescent="0.35">
      <c r="A39" s="14"/>
      <c r="B39" s="42">
        <v>34</v>
      </c>
      <c r="C39" s="19" t="s">
        <v>409</v>
      </c>
      <c r="D39" s="43" t="s">
        <v>82</v>
      </c>
      <c r="E39" s="49"/>
      <c r="F39" s="49"/>
      <c r="G39" s="136">
        <f>IF(D39='DROP-DOWN'!$D$5,5,IF(D39='DROP-DOWN'!$D$6,4,IF(D39='DROP-DOWN'!$D$7,2,0)))</f>
        <v>0</v>
      </c>
    </row>
    <row r="40" spans="1:8" x14ac:dyDescent="0.35">
      <c r="A40" s="14"/>
      <c r="B40" s="42">
        <v>35</v>
      </c>
      <c r="C40" s="19" t="s">
        <v>170</v>
      </c>
      <c r="D40" s="43" t="s">
        <v>82</v>
      </c>
      <c r="E40" s="49"/>
      <c r="F40" s="49"/>
      <c r="G40" s="136">
        <f>IF(D40='DROP-DOWN'!$D$5,5,IF(D40='DROP-DOWN'!$D$6,4,IF(D40='DROP-DOWN'!$D$7,2,0)))</f>
        <v>0</v>
      </c>
    </row>
    <row r="41" spans="1:8" x14ac:dyDescent="0.35">
      <c r="A41" s="14"/>
      <c r="B41" s="42">
        <v>36</v>
      </c>
      <c r="C41" s="19" t="s">
        <v>171</v>
      </c>
      <c r="D41" s="43" t="s">
        <v>82</v>
      </c>
      <c r="E41" s="49"/>
      <c r="F41" s="49"/>
      <c r="G41" s="136">
        <f>IF(D41='DROP-DOWN'!$D$5,5,IF(D41='DROP-DOWN'!$D$6,4,IF(D41='DROP-DOWN'!$D$7,2,0)))</f>
        <v>0</v>
      </c>
    </row>
    <row r="42" spans="1:8" x14ac:dyDescent="0.35">
      <c r="A42" s="14"/>
      <c r="B42" s="42">
        <v>37</v>
      </c>
      <c r="C42" s="19" t="s">
        <v>172</v>
      </c>
      <c r="D42" s="43" t="s">
        <v>82</v>
      </c>
      <c r="E42" s="49"/>
      <c r="F42" s="49"/>
      <c r="G42" s="136">
        <f>IF(D42='DROP-DOWN'!$D$5,5,IF(D42='DROP-DOWN'!$D$6,4,IF(D42='DROP-DOWN'!$D$7,2,0)))</f>
        <v>0</v>
      </c>
    </row>
    <row r="43" spans="1:8" x14ac:dyDescent="0.35">
      <c r="A43" s="14"/>
      <c r="B43" s="42">
        <v>38</v>
      </c>
      <c r="C43" s="19" t="s">
        <v>410</v>
      </c>
      <c r="D43" s="43" t="s">
        <v>82</v>
      </c>
      <c r="E43" s="49"/>
      <c r="F43" s="49"/>
      <c r="G43" s="136">
        <f>IF(D43='DROP-DOWN'!$D$5,5,IF(D43='DROP-DOWN'!$D$6,4,IF(D43='DROP-DOWN'!$D$7,2,0)))</f>
        <v>0</v>
      </c>
    </row>
    <row r="44" spans="1:8" x14ac:dyDescent="0.35">
      <c r="A44" s="14"/>
      <c r="B44" s="42">
        <v>39</v>
      </c>
      <c r="C44" s="19" t="s">
        <v>173</v>
      </c>
      <c r="D44" s="43" t="s">
        <v>82</v>
      </c>
      <c r="E44" s="49"/>
      <c r="F44" s="49"/>
      <c r="G44" s="136">
        <f>IF(D44='DROP-DOWN'!$D$5,5,IF(D44='DROP-DOWN'!$D$6,4,IF(D44='DROP-DOWN'!$D$7,2,0)))</f>
        <v>0</v>
      </c>
    </row>
    <row r="45" spans="1:8" x14ac:dyDescent="0.35">
      <c r="A45" s="14"/>
      <c r="B45" s="42">
        <v>40</v>
      </c>
      <c r="C45" s="19" t="s">
        <v>174</v>
      </c>
      <c r="D45" s="43" t="s">
        <v>82</v>
      </c>
      <c r="E45" s="49"/>
      <c r="F45" s="49"/>
      <c r="G45" s="136">
        <f>IF(D45='DROP-DOWN'!$D$5,5,IF(D45='DROP-DOWN'!$D$6,4,IF(D45='DROP-DOWN'!$D$7,2,0)))</f>
        <v>0</v>
      </c>
    </row>
    <row r="46" spans="1:8" x14ac:dyDescent="0.35">
      <c r="A46" s="14"/>
      <c r="B46" s="42">
        <v>41</v>
      </c>
      <c r="C46" s="19" t="s">
        <v>175</v>
      </c>
      <c r="D46" s="43" t="s">
        <v>82</v>
      </c>
      <c r="E46" s="49"/>
      <c r="F46" s="49"/>
      <c r="G46" s="136">
        <f>IF(D46='DROP-DOWN'!$D$5,5,IF(D46='DROP-DOWN'!$D$6,4,IF(D46='DROP-DOWN'!$D$7,2,0)))</f>
        <v>0</v>
      </c>
    </row>
    <row r="47" spans="1:8" x14ac:dyDescent="0.35">
      <c r="A47" s="14"/>
      <c r="B47" s="42">
        <v>42</v>
      </c>
      <c r="C47" s="19" t="s">
        <v>176</v>
      </c>
      <c r="D47" s="43" t="s">
        <v>82</v>
      </c>
      <c r="E47" s="49"/>
      <c r="F47" s="49"/>
      <c r="G47" s="136">
        <f>IF(D47='DROP-DOWN'!$D$5,5,IF(D47='DROP-DOWN'!$D$6,4,IF(D47='DROP-DOWN'!$D$7,2,0)))</f>
        <v>0</v>
      </c>
    </row>
    <row r="48" spans="1:8" x14ac:dyDescent="0.35">
      <c r="A48" s="14"/>
      <c r="B48" s="42">
        <v>43</v>
      </c>
      <c r="C48" s="19" t="s">
        <v>177</v>
      </c>
      <c r="D48" s="43" t="s">
        <v>82</v>
      </c>
      <c r="E48" s="49"/>
      <c r="F48" s="49"/>
      <c r="G48" s="136">
        <f>IF(D48='DROP-DOWN'!$D$5,5,IF(D48='DROP-DOWN'!$D$6,4,IF(D48='DROP-DOWN'!$D$7,2,0)))</f>
        <v>0</v>
      </c>
    </row>
    <row r="49" spans="1:7" x14ac:dyDescent="0.35">
      <c r="A49" s="14"/>
      <c r="B49" s="42">
        <v>44</v>
      </c>
      <c r="C49" s="19" t="s">
        <v>178</v>
      </c>
      <c r="D49" s="43" t="s">
        <v>82</v>
      </c>
      <c r="E49" s="49"/>
      <c r="F49" s="49"/>
      <c r="G49" s="136">
        <f>IF(D49='DROP-DOWN'!$D$5,5,IF(D49='DROP-DOWN'!$D$6,4,IF(D49='DROP-DOWN'!$D$7,2,0)))</f>
        <v>0</v>
      </c>
    </row>
    <row r="50" spans="1:7" x14ac:dyDescent="0.35">
      <c r="A50" s="14"/>
      <c r="B50" s="42">
        <v>45</v>
      </c>
      <c r="C50" s="19" t="s">
        <v>179</v>
      </c>
      <c r="D50" s="43" t="s">
        <v>82</v>
      </c>
      <c r="E50" s="49"/>
      <c r="F50" s="49"/>
      <c r="G50" s="136">
        <f>IF(D50='DROP-DOWN'!$D$5,5,IF(D50='DROP-DOWN'!$D$6,4,IF(D50='DROP-DOWN'!$D$7,2,0)))</f>
        <v>0</v>
      </c>
    </row>
    <row r="51" spans="1:7" x14ac:dyDescent="0.35">
      <c r="A51" s="14"/>
      <c r="B51" s="42">
        <v>46</v>
      </c>
      <c r="C51" s="19" t="s">
        <v>180</v>
      </c>
      <c r="D51" s="43" t="s">
        <v>82</v>
      </c>
      <c r="E51" s="49"/>
      <c r="F51" s="49"/>
      <c r="G51" s="136">
        <f>IF(D51='DROP-DOWN'!$D$5,5,IF(D51='DROP-DOWN'!$D$6,4,IF(D51='DROP-DOWN'!$D$7,2,0)))</f>
        <v>0</v>
      </c>
    </row>
    <row r="52" spans="1:7" x14ac:dyDescent="0.35">
      <c r="A52" s="14"/>
      <c r="B52" s="42">
        <v>47</v>
      </c>
      <c r="C52" s="19" t="s">
        <v>181</v>
      </c>
      <c r="D52" s="43" t="s">
        <v>82</v>
      </c>
      <c r="E52" s="49"/>
      <c r="F52" s="49"/>
      <c r="G52" s="136">
        <f>IF(D52='DROP-DOWN'!$D$5,5,IF(D52='DROP-DOWN'!$D$6,4,IF(D52='DROP-DOWN'!$D$7,2,0)))</f>
        <v>0</v>
      </c>
    </row>
    <row r="53" spans="1:7" x14ac:dyDescent="0.35">
      <c r="A53" s="14"/>
      <c r="B53" s="42">
        <v>48</v>
      </c>
      <c r="C53" s="19" t="s">
        <v>182</v>
      </c>
      <c r="D53" s="43" t="s">
        <v>82</v>
      </c>
      <c r="E53" s="49"/>
      <c r="F53" s="49"/>
      <c r="G53" s="136">
        <f>IF(D53='DROP-DOWN'!$D$5,5,IF(D53='DROP-DOWN'!$D$6,4,IF(D53='DROP-DOWN'!$D$7,2,0)))</f>
        <v>0</v>
      </c>
    </row>
    <row r="54" spans="1:7" x14ac:dyDescent="0.35">
      <c r="A54" s="14"/>
      <c r="B54" s="42">
        <v>49</v>
      </c>
      <c r="C54" s="19" t="s">
        <v>183</v>
      </c>
      <c r="D54" s="43" t="s">
        <v>82</v>
      </c>
      <c r="E54" s="49"/>
      <c r="F54" s="49"/>
      <c r="G54" s="136">
        <f>IF(D54='DROP-DOWN'!$D$5,5,IF(D54='DROP-DOWN'!$D$6,4,IF(D54='DROP-DOWN'!$D$7,2,0)))</f>
        <v>0</v>
      </c>
    </row>
    <row r="55" spans="1:7" x14ac:dyDescent="0.35">
      <c r="A55" s="14"/>
      <c r="B55" s="42">
        <v>50</v>
      </c>
      <c r="C55" s="19" t="s">
        <v>184</v>
      </c>
      <c r="D55" s="43" t="s">
        <v>82</v>
      </c>
      <c r="E55" s="49"/>
      <c r="F55" s="49"/>
      <c r="G55" s="136">
        <f>IF(D55='DROP-DOWN'!$D$5,5,IF(D55='DROP-DOWN'!$D$6,4,IF(D55='DROP-DOWN'!$D$7,2,0)))</f>
        <v>0</v>
      </c>
    </row>
    <row r="56" spans="1:7" x14ac:dyDescent="0.35">
      <c r="A56" s="14"/>
      <c r="B56" s="42">
        <v>51</v>
      </c>
      <c r="C56" s="19" t="s">
        <v>411</v>
      </c>
      <c r="D56" s="43" t="s">
        <v>82</v>
      </c>
      <c r="E56" s="49"/>
      <c r="F56" s="49"/>
      <c r="G56" s="136">
        <f>IF(D56='DROP-DOWN'!$D$5,5,IF(D56='DROP-DOWN'!$D$6,4,IF(D56='DROP-DOWN'!$D$7,2,0)))</f>
        <v>0</v>
      </c>
    </row>
    <row r="57" spans="1:7" x14ac:dyDescent="0.35">
      <c r="A57" s="14"/>
      <c r="B57" s="42">
        <v>52</v>
      </c>
      <c r="C57" s="19" t="s">
        <v>185</v>
      </c>
      <c r="D57" s="43" t="s">
        <v>82</v>
      </c>
      <c r="E57" s="49"/>
      <c r="F57" s="49"/>
      <c r="G57" s="136">
        <f>IF(D57='DROP-DOWN'!$D$5,5,IF(D57='DROP-DOWN'!$D$6,4,IF(D57='DROP-DOWN'!$D$7,2,0)))</f>
        <v>0</v>
      </c>
    </row>
    <row r="58" spans="1:7" x14ac:dyDescent="0.35">
      <c r="A58" s="14"/>
      <c r="B58" s="42">
        <v>53</v>
      </c>
      <c r="C58" s="19" t="s">
        <v>412</v>
      </c>
      <c r="D58" s="43" t="s">
        <v>82</v>
      </c>
      <c r="E58" s="49"/>
      <c r="F58" s="49"/>
      <c r="G58" s="136">
        <f>IF(D58='DROP-DOWN'!$D$5,5,IF(D58='DROP-DOWN'!$D$6,4,IF(D58='DROP-DOWN'!$D$7,2,0)))</f>
        <v>0</v>
      </c>
    </row>
    <row r="59" spans="1:7" x14ac:dyDescent="0.35">
      <c r="A59" s="14"/>
      <c r="B59" s="42">
        <v>54</v>
      </c>
      <c r="C59" s="19" t="s">
        <v>413</v>
      </c>
      <c r="D59" s="43" t="s">
        <v>82</v>
      </c>
      <c r="E59" s="49"/>
      <c r="F59" s="49"/>
      <c r="G59" s="136">
        <f>IF(D59='DROP-DOWN'!$D$5,5,IF(D59='DROP-DOWN'!$D$6,4,IF(D59='DROP-DOWN'!$D$7,2,0)))</f>
        <v>0</v>
      </c>
    </row>
    <row r="60" spans="1:7" x14ac:dyDescent="0.35">
      <c r="A60" s="14"/>
      <c r="B60" s="42">
        <v>55</v>
      </c>
      <c r="C60" s="19" t="s">
        <v>186</v>
      </c>
      <c r="D60" s="43" t="s">
        <v>82</v>
      </c>
      <c r="E60" s="49"/>
      <c r="F60" s="49"/>
      <c r="G60" s="136">
        <f>IF(D60='DROP-DOWN'!$D$5,5,IF(D60='DROP-DOWN'!$D$6,4,IF(D60='DROP-DOWN'!$D$7,2,0)))</f>
        <v>0</v>
      </c>
    </row>
    <row r="61" spans="1:7" x14ac:dyDescent="0.35">
      <c r="A61" s="14"/>
      <c r="B61" s="42">
        <v>56</v>
      </c>
      <c r="C61" s="19" t="s">
        <v>414</v>
      </c>
      <c r="D61" s="43" t="s">
        <v>82</v>
      </c>
      <c r="E61" s="49"/>
      <c r="F61" s="49"/>
      <c r="G61" s="136">
        <f>IF(D61='DROP-DOWN'!$D$5,5,IF(D61='DROP-DOWN'!$D$6,4,IF(D61='DROP-DOWN'!$D$7,2,0)))</f>
        <v>0</v>
      </c>
    </row>
    <row r="62" spans="1:7" ht="29" x14ac:dyDescent="0.35">
      <c r="A62" s="14"/>
      <c r="B62" s="42">
        <v>57</v>
      </c>
      <c r="C62" s="19" t="s">
        <v>415</v>
      </c>
      <c r="D62" s="43" t="s">
        <v>82</v>
      </c>
      <c r="E62" s="49"/>
      <c r="F62" s="49"/>
      <c r="G62" s="136">
        <f>IF(D62='DROP-DOWN'!$D$5,5,IF(D62='DROP-DOWN'!$D$6,4,IF(D62='DROP-DOWN'!$D$7,2,0)))</f>
        <v>0</v>
      </c>
    </row>
    <row r="63" spans="1:7" ht="29" x14ac:dyDescent="0.35">
      <c r="A63" s="14"/>
      <c r="B63" s="42">
        <v>58</v>
      </c>
      <c r="C63" s="19" t="s">
        <v>416</v>
      </c>
      <c r="D63" s="43" t="s">
        <v>82</v>
      </c>
      <c r="E63" s="49"/>
      <c r="F63" s="49"/>
      <c r="G63" s="136">
        <f>IF(D63='DROP-DOWN'!$D$5,5,IF(D63='DROP-DOWN'!$D$6,4,IF(D63='DROP-DOWN'!$D$7,2,0)))</f>
        <v>0</v>
      </c>
    </row>
    <row r="64" spans="1:7" ht="29" x14ac:dyDescent="0.35">
      <c r="A64" s="14"/>
      <c r="B64" s="42">
        <v>59</v>
      </c>
      <c r="C64" s="19" t="s">
        <v>417</v>
      </c>
      <c r="D64" s="43" t="s">
        <v>82</v>
      </c>
      <c r="E64" s="49"/>
      <c r="F64" s="49"/>
      <c r="G64" s="136">
        <f>IF(D64='DROP-DOWN'!$D$5,5,IF(D64='DROP-DOWN'!$D$6,4,IF(D64='DROP-DOWN'!$D$7,2,0)))</f>
        <v>0</v>
      </c>
    </row>
    <row r="65" spans="1:8" ht="29" x14ac:dyDescent="0.35">
      <c r="A65" s="14"/>
      <c r="B65" s="42">
        <v>60</v>
      </c>
      <c r="C65" s="19" t="s">
        <v>418</v>
      </c>
      <c r="D65" s="43" t="s">
        <v>82</v>
      </c>
      <c r="E65" s="49"/>
      <c r="F65" s="49"/>
      <c r="G65" s="136">
        <f>IF(D65='DROP-DOWN'!$D$5,5,IF(D65='DROP-DOWN'!$D$6,4,IF(D65='DROP-DOWN'!$D$7,2,0)))</f>
        <v>0</v>
      </c>
    </row>
    <row r="66" spans="1:8" x14ac:dyDescent="0.35">
      <c r="A66" s="14"/>
      <c r="B66" s="42">
        <v>61</v>
      </c>
      <c r="C66" s="19" t="s">
        <v>419</v>
      </c>
      <c r="D66" s="43" t="s">
        <v>82</v>
      </c>
      <c r="E66" s="49"/>
      <c r="F66" s="49"/>
      <c r="G66" s="136">
        <f>IF(D66='DROP-DOWN'!$D$5,5,IF(D66='DROP-DOWN'!$D$6,4,IF(D66='DROP-DOWN'!$D$7,2,0)))</f>
        <v>0</v>
      </c>
    </row>
    <row r="67" spans="1:8" x14ac:dyDescent="0.35">
      <c r="A67" s="44"/>
      <c r="B67" s="45" t="s">
        <v>0</v>
      </c>
      <c r="C67" s="21" t="s">
        <v>109</v>
      </c>
      <c r="D67" s="41"/>
      <c r="E67" s="41"/>
      <c r="F67" s="41"/>
      <c r="G67" s="41"/>
      <c r="H67" s="1"/>
    </row>
    <row r="68" spans="1:8" ht="29" x14ac:dyDescent="0.35">
      <c r="A68" s="14"/>
      <c r="B68" s="42">
        <v>62</v>
      </c>
      <c r="C68" s="19" t="s">
        <v>75</v>
      </c>
      <c r="D68" s="43" t="s">
        <v>82</v>
      </c>
      <c r="E68" s="135"/>
      <c r="F68" s="135"/>
      <c r="G68" s="19" t="s">
        <v>190</v>
      </c>
    </row>
    <row r="69" spans="1:8" ht="29" x14ac:dyDescent="0.35">
      <c r="A69" s="14"/>
      <c r="B69" s="42">
        <v>63</v>
      </c>
      <c r="C69" s="19" t="s">
        <v>191</v>
      </c>
      <c r="D69" s="43" t="s">
        <v>82</v>
      </c>
      <c r="E69" s="135"/>
      <c r="F69" s="135"/>
      <c r="G69" s="19" t="s">
        <v>190</v>
      </c>
    </row>
    <row r="70" spans="1:8" ht="29" x14ac:dyDescent="0.35">
      <c r="A70" s="14"/>
      <c r="B70" s="42">
        <v>64</v>
      </c>
      <c r="C70" s="19" t="s">
        <v>192</v>
      </c>
      <c r="D70" s="43" t="s">
        <v>82</v>
      </c>
      <c r="E70" s="135"/>
      <c r="F70" s="135"/>
      <c r="G70" s="19" t="s">
        <v>190</v>
      </c>
    </row>
    <row r="71" spans="1:8" ht="29" x14ac:dyDescent="0.35">
      <c r="A71" s="14"/>
      <c r="B71" s="42">
        <v>65</v>
      </c>
      <c r="C71" s="19" t="s">
        <v>193</v>
      </c>
      <c r="D71" s="43" t="s">
        <v>82</v>
      </c>
      <c r="E71" s="135"/>
      <c r="F71" s="135"/>
      <c r="G71" s="19" t="s">
        <v>190</v>
      </c>
    </row>
    <row r="72" spans="1:8" ht="29" x14ac:dyDescent="0.35">
      <c r="A72" s="14"/>
      <c r="B72" s="42" t="s">
        <v>391</v>
      </c>
      <c r="C72" s="19" t="s">
        <v>391</v>
      </c>
      <c r="D72" s="43" t="s">
        <v>82</v>
      </c>
      <c r="E72" s="135"/>
      <c r="F72" s="135"/>
      <c r="G72" s="19" t="s">
        <v>190</v>
      </c>
    </row>
    <row r="73" spans="1:8" ht="29" x14ac:dyDescent="0.35">
      <c r="A73" s="14"/>
      <c r="B73" s="42">
        <v>66</v>
      </c>
      <c r="C73" s="19" t="s">
        <v>194</v>
      </c>
      <c r="D73" s="43" t="s">
        <v>82</v>
      </c>
      <c r="E73" s="135"/>
      <c r="F73" s="135"/>
      <c r="G73" s="19" t="s">
        <v>190</v>
      </c>
    </row>
    <row r="74" spans="1:8" ht="29" x14ac:dyDescent="0.35">
      <c r="A74" s="14"/>
      <c r="B74" s="42">
        <v>67</v>
      </c>
      <c r="C74" s="19" t="s">
        <v>195</v>
      </c>
      <c r="D74" s="43" t="s">
        <v>82</v>
      </c>
      <c r="E74" s="135"/>
      <c r="F74" s="135"/>
      <c r="G74" s="19" t="s">
        <v>190</v>
      </c>
    </row>
    <row r="75" spans="1:8" ht="29" x14ac:dyDescent="0.35">
      <c r="A75" s="14"/>
      <c r="B75" s="42">
        <v>68</v>
      </c>
      <c r="C75" s="19" t="s">
        <v>76</v>
      </c>
      <c r="D75" s="43" t="s">
        <v>82</v>
      </c>
      <c r="E75" s="135"/>
      <c r="F75" s="135"/>
      <c r="G75" s="19" t="s">
        <v>190</v>
      </c>
    </row>
    <row r="76" spans="1:8" ht="29" x14ac:dyDescent="0.35">
      <c r="A76" s="14"/>
      <c r="B76" s="42">
        <v>69</v>
      </c>
      <c r="C76" s="19" t="s">
        <v>77</v>
      </c>
      <c r="D76" s="43" t="s">
        <v>82</v>
      </c>
      <c r="E76" s="135"/>
      <c r="F76" s="135"/>
      <c r="G76" s="19" t="s">
        <v>190</v>
      </c>
    </row>
    <row r="77" spans="1:8" ht="29" x14ac:dyDescent="0.35">
      <c r="A77" s="14"/>
      <c r="B77" s="42">
        <v>70</v>
      </c>
      <c r="C77" s="19" t="s">
        <v>392</v>
      </c>
      <c r="D77" s="43" t="s">
        <v>82</v>
      </c>
      <c r="E77" s="135"/>
      <c r="F77" s="135"/>
      <c r="G77" s="19" t="s">
        <v>190</v>
      </c>
    </row>
    <row r="78" spans="1:8" x14ac:dyDescent="0.35">
      <c r="A78" s="44"/>
      <c r="B78" s="45" t="s">
        <v>0</v>
      </c>
      <c r="C78" s="21" t="s">
        <v>121</v>
      </c>
      <c r="D78" s="41"/>
      <c r="E78" s="41"/>
      <c r="F78" s="41"/>
      <c r="G78" s="41"/>
      <c r="H78" s="1"/>
    </row>
    <row r="79" spans="1:8" ht="29" x14ac:dyDescent="0.35">
      <c r="A79" s="14"/>
      <c r="B79" s="42">
        <v>71</v>
      </c>
      <c r="C79" s="19" t="s">
        <v>33</v>
      </c>
      <c r="D79" s="43" t="s">
        <v>82</v>
      </c>
      <c r="E79" s="135"/>
      <c r="F79" s="135"/>
      <c r="G79" s="19" t="s">
        <v>190</v>
      </c>
    </row>
    <row r="80" spans="1:8" ht="29" x14ac:dyDescent="0.35">
      <c r="A80" s="14"/>
      <c r="B80" s="42">
        <v>72</v>
      </c>
      <c r="C80" s="19" t="s">
        <v>38</v>
      </c>
      <c r="D80" s="43" t="s">
        <v>82</v>
      </c>
      <c r="E80" s="135"/>
      <c r="F80" s="135"/>
      <c r="G80" s="19" t="s">
        <v>190</v>
      </c>
    </row>
    <row r="81" spans="1:8" ht="29" x14ac:dyDescent="0.35">
      <c r="A81" s="14"/>
      <c r="B81" s="42">
        <v>73</v>
      </c>
      <c r="C81" s="19" t="s">
        <v>39</v>
      </c>
      <c r="D81" s="43" t="s">
        <v>82</v>
      </c>
      <c r="E81" s="135"/>
      <c r="F81" s="135"/>
      <c r="G81" s="19" t="s">
        <v>190</v>
      </c>
    </row>
    <row r="82" spans="1:8" ht="29" x14ac:dyDescent="0.35">
      <c r="A82" s="14"/>
      <c r="B82" s="42">
        <v>74</v>
      </c>
      <c r="C82" s="19" t="s">
        <v>420</v>
      </c>
      <c r="D82" s="43" t="s">
        <v>82</v>
      </c>
      <c r="E82" s="135"/>
      <c r="F82" s="135"/>
      <c r="G82" s="19" t="s">
        <v>190</v>
      </c>
    </row>
    <row r="83" spans="1:8" x14ac:dyDescent="0.35">
      <c r="A83" s="14"/>
      <c r="B83" s="42">
        <v>75</v>
      </c>
      <c r="C83" s="19" t="s">
        <v>196</v>
      </c>
      <c r="D83" s="43" t="s">
        <v>82</v>
      </c>
      <c r="E83" s="49"/>
      <c r="F83" s="49"/>
      <c r="G83" s="14">
        <f>IF(D83='DROP-DOWN'!$D$5,5,IF(D83='DROP-DOWN'!$D$6,4,IF(D83='DROP-DOWN'!$D$7,2,0)))</f>
        <v>0</v>
      </c>
    </row>
    <row r="84" spans="1:8" ht="29" x14ac:dyDescent="0.35">
      <c r="A84" s="14"/>
      <c r="B84" s="42">
        <v>76</v>
      </c>
      <c r="C84" s="19" t="s">
        <v>421</v>
      </c>
      <c r="D84" s="43" t="s">
        <v>82</v>
      </c>
      <c r="E84" s="49"/>
      <c r="F84" s="49"/>
      <c r="G84" s="14">
        <f>IF(D84='DROP-DOWN'!$D$5,5,IF(D84='DROP-DOWN'!$D$6,4,IF(D84='DROP-DOWN'!$D$7,2,0)))</f>
        <v>0</v>
      </c>
    </row>
    <row r="85" spans="1:8" x14ac:dyDescent="0.35">
      <c r="A85" s="14"/>
      <c r="B85" s="42">
        <v>77</v>
      </c>
      <c r="C85" s="19" t="s">
        <v>422</v>
      </c>
      <c r="D85" s="43" t="s">
        <v>82</v>
      </c>
      <c r="E85" s="49"/>
      <c r="F85" s="49"/>
      <c r="G85" s="14">
        <f>IF(D85='DROP-DOWN'!$D$5,5,IF(D85='DROP-DOWN'!$D$6,4,IF(D85='DROP-DOWN'!$D$7,2,0)))</f>
        <v>0</v>
      </c>
    </row>
    <row r="86" spans="1:8" ht="29" x14ac:dyDescent="0.35">
      <c r="A86" s="14"/>
      <c r="B86" s="42">
        <v>78</v>
      </c>
      <c r="C86" s="19" t="s">
        <v>423</v>
      </c>
      <c r="D86" s="43" t="s">
        <v>82</v>
      </c>
      <c r="E86" s="49"/>
      <c r="F86" s="49"/>
      <c r="G86" s="14">
        <f>IF(D86='DROP-DOWN'!$D$5,5,IF(D86='DROP-DOWN'!$D$6,4,IF(D86='DROP-DOWN'!$D$7,2,0)))</f>
        <v>0</v>
      </c>
    </row>
    <row r="87" spans="1:8" x14ac:dyDescent="0.35">
      <c r="A87" s="14"/>
      <c r="B87" s="42">
        <v>79</v>
      </c>
      <c r="C87" s="19" t="s">
        <v>424</v>
      </c>
      <c r="D87" s="43" t="s">
        <v>82</v>
      </c>
      <c r="E87" s="49"/>
      <c r="F87" s="49"/>
      <c r="G87" s="14">
        <f>IF(D87='DROP-DOWN'!$D$5,5,IF(D87='DROP-DOWN'!$D$6,4,IF(D87='DROP-DOWN'!$D$7,2,0)))</f>
        <v>0</v>
      </c>
    </row>
    <row r="88" spans="1:8" x14ac:dyDescent="0.35">
      <c r="A88" s="14"/>
      <c r="B88" s="42">
        <v>80</v>
      </c>
      <c r="C88" s="19" t="s">
        <v>425</v>
      </c>
      <c r="D88" s="43" t="s">
        <v>82</v>
      </c>
      <c r="E88" s="49"/>
      <c r="F88" s="49"/>
      <c r="G88" s="14">
        <f>IF(D88='DROP-DOWN'!$D$5,5,IF(D88='DROP-DOWN'!$D$6,4,IF(D88='DROP-DOWN'!$D$7,2,0)))</f>
        <v>0</v>
      </c>
    </row>
    <row r="89" spans="1:8" x14ac:dyDescent="0.35">
      <c r="A89" s="14"/>
      <c r="B89" s="42">
        <v>81</v>
      </c>
      <c r="C89" s="19" t="s">
        <v>197</v>
      </c>
      <c r="D89" s="43" t="s">
        <v>82</v>
      </c>
      <c r="E89" s="49"/>
      <c r="F89" s="49"/>
      <c r="G89" s="14">
        <f>IF(D89='DROP-DOWN'!$D$5,5,IF(D89='DROP-DOWN'!$D$6,4,IF(D89='DROP-DOWN'!$D$7,2,0)))</f>
        <v>0</v>
      </c>
    </row>
    <row r="90" spans="1:8" x14ac:dyDescent="0.35">
      <c r="A90" s="14"/>
      <c r="B90" s="42">
        <v>82</v>
      </c>
      <c r="C90" s="19" t="s">
        <v>198</v>
      </c>
      <c r="D90" s="43" t="s">
        <v>82</v>
      </c>
      <c r="E90" s="135"/>
      <c r="F90" s="135"/>
      <c r="G90" s="14">
        <f>IF(D90='DROP-DOWN'!$D$5,5,IF(D90='DROP-DOWN'!$D$6,4,IF(D90='DROP-DOWN'!$D$7,2,0)))</f>
        <v>0</v>
      </c>
    </row>
    <row r="91" spans="1:8" ht="29" x14ac:dyDescent="0.35">
      <c r="A91" s="14"/>
      <c r="B91" s="42">
        <v>83</v>
      </c>
      <c r="C91" s="19" t="s">
        <v>394</v>
      </c>
      <c r="D91" s="43" t="s">
        <v>82</v>
      </c>
      <c r="E91" s="49"/>
      <c r="F91" s="49"/>
      <c r="G91" s="19" t="s">
        <v>190</v>
      </c>
    </row>
    <row r="92" spans="1:8" x14ac:dyDescent="0.35">
      <c r="A92" s="44"/>
      <c r="B92" s="45" t="s">
        <v>0</v>
      </c>
      <c r="C92" s="21" t="s">
        <v>426</v>
      </c>
      <c r="D92" s="41"/>
      <c r="E92" s="41"/>
      <c r="F92" s="41"/>
      <c r="G92" s="41"/>
      <c r="H92" s="1"/>
    </row>
    <row r="93" spans="1:8" ht="29" x14ac:dyDescent="0.35">
      <c r="A93" s="14"/>
      <c r="B93" s="42">
        <v>84</v>
      </c>
      <c r="C93" s="19" t="s">
        <v>426</v>
      </c>
      <c r="D93" s="43" t="s">
        <v>82</v>
      </c>
      <c r="E93" s="135"/>
      <c r="F93" s="135"/>
      <c r="G93" s="19" t="s">
        <v>190</v>
      </c>
      <c r="H93" s="1"/>
    </row>
    <row r="94" spans="1:8" ht="29" x14ac:dyDescent="0.35">
      <c r="A94" s="14"/>
      <c r="B94" s="42">
        <v>85</v>
      </c>
      <c r="C94" s="19" t="s">
        <v>56</v>
      </c>
      <c r="D94" s="43" t="s">
        <v>82</v>
      </c>
      <c r="E94" s="135"/>
      <c r="F94" s="135"/>
      <c r="G94" s="19" t="s">
        <v>190</v>
      </c>
      <c r="H94" s="1"/>
    </row>
    <row r="95" spans="1:8" ht="29" x14ac:dyDescent="0.35">
      <c r="A95" s="14"/>
      <c r="B95" s="42">
        <v>86</v>
      </c>
      <c r="C95" s="19" t="s">
        <v>57</v>
      </c>
      <c r="D95" s="43" t="s">
        <v>82</v>
      </c>
      <c r="E95" s="135"/>
      <c r="F95" s="135"/>
      <c r="G95" s="19" t="s">
        <v>190</v>
      </c>
      <c r="H95" s="1"/>
    </row>
    <row r="96" spans="1:8" ht="29" x14ac:dyDescent="0.35">
      <c r="A96" s="14"/>
      <c r="B96" s="42">
        <v>87</v>
      </c>
      <c r="C96" s="19" t="s">
        <v>58</v>
      </c>
      <c r="D96" s="43" t="s">
        <v>82</v>
      </c>
      <c r="E96" s="135"/>
      <c r="F96" s="135"/>
      <c r="G96" s="19" t="s">
        <v>190</v>
      </c>
      <c r="H96" s="1"/>
    </row>
    <row r="97" spans="1:8" x14ac:dyDescent="0.35">
      <c r="A97" s="14"/>
      <c r="B97" s="42">
        <v>88</v>
      </c>
      <c r="C97" s="19" t="s">
        <v>59</v>
      </c>
      <c r="D97" s="43" t="s">
        <v>82</v>
      </c>
      <c r="E97" s="49"/>
      <c r="F97" s="49"/>
      <c r="G97" s="136">
        <f>IF(D97='DROP-DOWN'!$D$5,5,IF(D97='DROP-DOWN'!$D$6,4,IF(D97='DROP-DOWN'!$D$7,2,0)))</f>
        <v>0</v>
      </c>
      <c r="H97" s="1"/>
    </row>
    <row r="98" spans="1:8" x14ac:dyDescent="0.35">
      <c r="A98" s="14"/>
      <c r="B98" s="42">
        <v>89</v>
      </c>
      <c r="C98" s="19" t="s">
        <v>60</v>
      </c>
      <c r="D98" s="43" t="s">
        <v>82</v>
      </c>
      <c r="E98" s="49"/>
      <c r="F98" s="49"/>
      <c r="G98" s="136">
        <f>IF(D98='DROP-DOWN'!$D$5,5,IF(D98='DROP-DOWN'!$D$6,4,IF(D98='DROP-DOWN'!$D$7,2,0)))</f>
        <v>0</v>
      </c>
      <c r="H98" s="1"/>
    </row>
    <row r="99" spans="1:8" x14ac:dyDescent="0.35">
      <c r="A99" s="14"/>
      <c r="B99" s="42">
        <v>90</v>
      </c>
      <c r="C99" s="19" t="s">
        <v>61</v>
      </c>
      <c r="D99" s="43" t="s">
        <v>82</v>
      </c>
      <c r="E99" s="49"/>
      <c r="F99" s="49"/>
      <c r="G99" s="136">
        <f>IF(D99='DROP-DOWN'!$D$5,5,IF(D99='DROP-DOWN'!$D$6,4,IF(D99='DROP-DOWN'!$D$7,2,0)))</f>
        <v>0</v>
      </c>
      <c r="H99" s="1"/>
    </row>
    <row r="100" spans="1:8" x14ac:dyDescent="0.35">
      <c r="A100" s="14"/>
      <c r="B100" s="42">
        <v>91</v>
      </c>
      <c r="C100" s="19" t="s">
        <v>62</v>
      </c>
      <c r="D100" s="43" t="s">
        <v>82</v>
      </c>
      <c r="E100" s="49"/>
      <c r="F100" s="49"/>
      <c r="G100" s="136">
        <f>IF(D100='DROP-DOWN'!$D$5,5,IF(D100='DROP-DOWN'!$D$6,4,IF(D100='DROP-DOWN'!$D$7,2,0)))</f>
        <v>0</v>
      </c>
      <c r="H100" s="1"/>
    </row>
    <row r="101" spans="1:8" x14ac:dyDescent="0.35">
      <c r="A101" s="14"/>
      <c r="B101" s="42">
        <v>92</v>
      </c>
      <c r="C101" s="19" t="s">
        <v>63</v>
      </c>
      <c r="D101" s="43" t="s">
        <v>82</v>
      </c>
      <c r="E101" s="49"/>
      <c r="F101" s="49"/>
      <c r="G101" s="136">
        <f>IF(D101='DROP-DOWN'!$D$5,5,IF(D101='DROP-DOWN'!$D$6,4,IF(D101='DROP-DOWN'!$D$7,2,0)))</f>
        <v>0</v>
      </c>
      <c r="H101" s="1"/>
    </row>
    <row r="102" spans="1:8" x14ac:dyDescent="0.35">
      <c r="A102" s="14"/>
      <c r="B102" s="42">
        <v>93</v>
      </c>
      <c r="C102" s="19" t="s">
        <v>427</v>
      </c>
      <c r="D102" s="43" t="s">
        <v>82</v>
      </c>
      <c r="E102" s="49"/>
      <c r="F102" s="49"/>
      <c r="G102" s="136">
        <f>IF(D102='DROP-DOWN'!$D$5,5,IF(D102='DROP-DOWN'!$D$6,4,IF(D102='DROP-DOWN'!$D$7,2,0)))</f>
        <v>0</v>
      </c>
      <c r="H102" s="1"/>
    </row>
    <row r="103" spans="1:8" x14ac:dyDescent="0.35">
      <c r="A103" s="14"/>
      <c r="B103" s="42">
        <v>94</v>
      </c>
      <c r="C103" s="19" t="s">
        <v>64</v>
      </c>
      <c r="D103" s="43" t="s">
        <v>82</v>
      </c>
      <c r="E103" s="49"/>
      <c r="F103" s="49"/>
      <c r="G103" s="136">
        <f>IF(D103='DROP-DOWN'!$D$5,5,IF(D103='DROP-DOWN'!$D$6,4,IF(D103='DROP-DOWN'!$D$7,2,0)))</f>
        <v>0</v>
      </c>
      <c r="H103" s="1"/>
    </row>
    <row r="104" spans="1:8" x14ac:dyDescent="0.35">
      <c r="A104" s="14"/>
      <c r="B104" s="42">
        <v>95</v>
      </c>
      <c r="C104" s="19" t="s">
        <v>199</v>
      </c>
      <c r="D104" s="43" t="s">
        <v>82</v>
      </c>
      <c r="E104" s="49"/>
      <c r="F104" s="49"/>
      <c r="G104" s="136">
        <f>IF(D104='DROP-DOWN'!$D$5,5,IF(D104='DROP-DOWN'!$D$6,4,IF(D104='DROP-DOWN'!$D$7,2,0)))</f>
        <v>0</v>
      </c>
      <c r="H104" s="1"/>
    </row>
    <row r="105" spans="1:8" x14ac:dyDescent="0.35">
      <c r="A105" s="44"/>
      <c r="B105" s="45"/>
      <c r="C105" s="21" t="s">
        <v>65</v>
      </c>
      <c r="D105" s="41"/>
      <c r="E105" s="41"/>
      <c r="F105" s="41"/>
      <c r="G105" s="41"/>
      <c r="H105" s="1"/>
    </row>
    <row r="106" spans="1:8" ht="29" x14ac:dyDescent="0.35">
      <c r="A106" s="14"/>
      <c r="B106" s="42">
        <v>96</v>
      </c>
      <c r="C106" s="19" t="s">
        <v>200</v>
      </c>
      <c r="D106" s="43" t="s">
        <v>82</v>
      </c>
      <c r="E106" s="135"/>
      <c r="F106" s="135"/>
      <c r="G106" s="19" t="s">
        <v>190</v>
      </c>
    </row>
    <row r="107" spans="1:8" ht="29" x14ac:dyDescent="0.35">
      <c r="A107" s="14"/>
      <c r="B107" s="42">
        <v>97</v>
      </c>
      <c r="C107" s="19" t="s">
        <v>428</v>
      </c>
      <c r="D107" s="43" t="s">
        <v>82</v>
      </c>
      <c r="E107" s="135"/>
      <c r="F107" s="135"/>
      <c r="G107" s="19" t="s">
        <v>190</v>
      </c>
    </row>
    <row r="108" spans="1:8" x14ac:dyDescent="0.35">
      <c r="A108" s="44"/>
      <c r="B108" s="45" t="s">
        <v>0</v>
      </c>
      <c r="C108" s="21" t="s">
        <v>97</v>
      </c>
      <c r="D108" s="41"/>
      <c r="E108" s="41"/>
      <c r="F108" s="41"/>
      <c r="G108" s="41"/>
      <c r="H108" s="1"/>
    </row>
    <row r="109" spans="1:8" x14ac:dyDescent="0.35">
      <c r="A109" s="44"/>
      <c r="B109" s="137"/>
      <c r="C109" s="138" t="s">
        <v>201</v>
      </c>
      <c r="D109" s="139"/>
      <c r="E109" s="139"/>
      <c r="F109" s="139"/>
      <c r="G109" s="139"/>
    </row>
    <row r="110" spans="1:8" x14ac:dyDescent="0.35">
      <c r="A110" s="14"/>
      <c r="B110" s="42">
        <v>98</v>
      </c>
      <c r="C110" s="19" t="s">
        <v>202</v>
      </c>
      <c r="D110" s="43" t="s">
        <v>82</v>
      </c>
      <c r="E110" s="49"/>
      <c r="F110" s="49"/>
      <c r="G110" s="136">
        <f>IF(D110='DROP-DOWN'!$D$5,5,IF(D110='DROP-DOWN'!$D$6,4,IF(D110='DROP-DOWN'!$D$7,2,0)))</f>
        <v>0</v>
      </c>
    </row>
    <row r="111" spans="1:8" x14ac:dyDescent="0.35">
      <c r="A111" s="14"/>
      <c r="B111" s="42">
        <v>99</v>
      </c>
      <c r="C111" s="19" t="s">
        <v>203</v>
      </c>
      <c r="D111" s="43" t="s">
        <v>82</v>
      </c>
      <c r="E111" s="49"/>
      <c r="F111" s="49"/>
      <c r="G111" s="136">
        <f>IF(D111='DROP-DOWN'!$D$5,5,IF(D111='DROP-DOWN'!$D$6,4,IF(D111='DROP-DOWN'!$D$7,2,0)))</f>
        <v>0</v>
      </c>
    </row>
    <row r="112" spans="1:8" x14ac:dyDescent="0.35">
      <c r="A112" s="44"/>
      <c r="B112" s="137"/>
      <c r="C112" s="138" t="s">
        <v>207</v>
      </c>
      <c r="D112" s="139"/>
      <c r="E112" s="139"/>
      <c r="F112" s="139"/>
      <c r="G112" s="139"/>
    </row>
    <row r="113" spans="1:7" x14ac:dyDescent="0.35">
      <c r="A113" s="14"/>
      <c r="B113" s="42">
        <v>100</v>
      </c>
      <c r="C113" s="19" t="s">
        <v>204</v>
      </c>
      <c r="D113" s="43" t="s">
        <v>82</v>
      </c>
      <c r="E113" s="49"/>
      <c r="F113" s="49"/>
      <c r="G113" s="136">
        <f>IF(D113='DROP-DOWN'!$D$5,5,IF(D113='DROP-DOWN'!$D$6,4,IF(D113='DROP-DOWN'!$D$7,2,0)))</f>
        <v>0</v>
      </c>
    </row>
    <row r="114" spans="1:7" x14ac:dyDescent="0.35">
      <c r="A114" s="14"/>
      <c r="B114" s="42">
        <v>101</v>
      </c>
      <c r="C114" s="19" t="s">
        <v>205</v>
      </c>
      <c r="D114" s="43" t="s">
        <v>82</v>
      </c>
      <c r="E114" s="49"/>
      <c r="F114" s="49"/>
      <c r="G114" s="136">
        <f>IF(D114='DROP-DOWN'!$D$5,5,IF(D114='DROP-DOWN'!$D$6,4,IF(D114='DROP-DOWN'!$D$7,2,0)))</f>
        <v>0</v>
      </c>
    </row>
    <row r="115" spans="1:7" x14ac:dyDescent="0.35">
      <c r="A115" s="14"/>
      <c r="B115" s="42">
        <v>102</v>
      </c>
      <c r="C115" s="19" t="s">
        <v>206</v>
      </c>
      <c r="D115" s="43" t="s">
        <v>82</v>
      </c>
      <c r="E115" s="49"/>
      <c r="F115" s="49"/>
      <c r="G115" s="136">
        <f>IF(D115='DROP-DOWN'!$D$5,5,IF(D115='DROP-DOWN'!$D$6,4,IF(D115='DROP-DOWN'!$D$7,2,0)))</f>
        <v>0</v>
      </c>
    </row>
    <row r="116" spans="1:7" x14ac:dyDescent="0.35">
      <c r="A116" s="44"/>
      <c r="B116" s="137"/>
      <c r="C116" s="138" t="s">
        <v>429</v>
      </c>
      <c r="D116" s="139"/>
      <c r="E116" s="139"/>
      <c r="F116" s="139"/>
      <c r="G116" s="139"/>
    </row>
    <row r="117" spans="1:7" x14ac:dyDescent="0.35">
      <c r="A117" s="14"/>
      <c r="B117" s="42">
        <v>103</v>
      </c>
      <c r="C117" s="19" t="s">
        <v>430</v>
      </c>
      <c r="D117" s="43" t="s">
        <v>82</v>
      </c>
      <c r="E117" s="49"/>
      <c r="F117" s="49"/>
      <c r="G117" s="136">
        <f>IF(D117='DROP-DOWN'!$D$5,5,IF(D117='DROP-DOWN'!$D$6,4,IF(D117='DROP-DOWN'!$D$7,2,0)))</f>
        <v>0</v>
      </c>
    </row>
    <row r="118" spans="1:7" x14ac:dyDescent="0.35">
      <c r="A118" s="14"/>
      <c r="B118" s="42">
        <v>104</v>
      </c>
      <c r="C118" s="19" t="s">
        <v>431</v>
      </c>
      <c r="D118" s="43" t="s">
        <v>82</v>
      </c>
      <c r="E118" s="49"/>
      <c r="F118" s="49"/>
      <c r="G118" s="136">
        <f>IF(D118='DROP-DOWN'!$D$5,5,IF(D118='DROP-DOWN'!$D$6,4,IF(D118='DROP-DOWN'!$D$7,2,0)))</f>
        <v>0</v>
      </c>
    </row>
    <row r="119" spans="1:7" ht="29" x14ac:dyDescent="0.35">
      <c r="A119" s="14"/>
      <c r="B119" s="42">
        <v>105</v>
      </c>
      <c r="C119" s="19" t="s">
        <v>208</v>
      </c>
      <c r="D119" s="43" t="s">
        <v>82</v>
      </c>
      <c r="E119" s="49"/>
      <c r="F119" s="49"/>
      <c r="G119" s="136">
        <f>IF(D119='DROP-DOWN'!$D$5,5,IF(D119='DROP-DOWN'!$D$6,4,IF(D119='DROP-DOWN'!$D$7,2,0)))</f>
        <v>0</v>
      </c>
    </row>
    <row r="120" spans="1:7" x14ac:dyDescent="0.35">
      <c r="A120" s="139"/>
      <c r="B120" s="139"/>
      <c r="C120" s="137" t="s">
        <v>432</v>
      </c>
      <c r="D120" s="139"/>
      <c r="E120" s="139"/>
      <c r="F120" s="139"/>
      <c r="G120" s="139"/>
    </row>
    <row r="121" spans="1:7" x14ac:dyDescent="0.35">
      <c r="A121" s="139"/>
      <c r="B121" s="139"/>
      <c r="C121" s="137" t="s">
        <v>433</v>
      </c>
      <c r="D121" s="139"/>
      <c r="E121" s="139"/>
      <c r="F121" s="139"/>
      <c r="G121" s="139"/>
    </row>
    <row r="122" spans="1:7" x14ac:dyDescent="0.35">
      <c r="A122" s="14"/>
      <c r="B122" s="42">
        <v>106</v>
      </c>
      <c r="C122" s="19" t="s">
        <v>209</v>
      </c>
      <c r="D122" s="43" t="s">
        <v>82</v>
      </c>
      <c r="E122" s="49"/>
      <c r="F122" s="49"/>
      <c r="G122" s="136">
        <f>IF(D122='DROP-DOWN'!$D$5,5,IF(D122='DROP-DOWN'!$D$6,4,IF(D122='DROP-DOWN'!$D$7,2,0)))</f>
        <v>0</v>
      </c>
    </row>
    <row r="123" spans="1:7" x14ac:dyDescent="0.35">
      <c r="A123" s="14"/>
      <c r="B123" s="42">
        <v>107</v>
      </c>
      <c r="C123" s="19" t="s">
        <v>210</v>
      </c>
      <c r="D123" s="43" t="s">
        <v>82</v>
      </c>
      <c r="E123" s="49"/>
      <c r="F123" s="49"/>
      <c r="G123" s="136">
        <f>IF(D123='DROP-DOWN'!$D$5,5,IF(D123='DROP-DOWN'!$D$6,4,IF(D123='DROP-DOWN'!$D$7,2,0)))</f>
        <v>0</v>
      </c>
    </row>
    <row r="124" spans="1:7" x14ac:dyDescent="0.35">
      <c r="A124" s="14"/>
      <c r="B124" s="42">
        <v>108</v>
      </c>
      <c r="C124" s="19" t="s">
        <v>211</v>
      </c>
      <c r="D124" s="43" t="s">
        <v>82</v>
      </c>
      <c r="E124" s="49"/>
      <c r="F124" s="49"/>
      <c r="G124" s="136">
        <f>IF(D124='DROP-DOWN'!$D$5,5,IF(D124='DROP-DOWN'!$D$6,4,IF(D124='DROP-DOWN'!$D$7,2,0)))</f>
        <v>0</v>
      </c>
    </row>
    <row r="125" spans="1:7" x14ac:dyDescent="0.35">
      <c r="A125" s="14"/>
      <c r="B125" s="42">
        <v>109</v>
      </c>
      <c r="C125" s="19" t="s">
        <v>212</v>
      </c>
      <c r="D125" s="43" t="s">
        <v>82</v>
      </c>
      <c r="E125" s="49"/>
      <c r="F125" s="49"/>
      <c r="G125" s="136">
        <f>IF(D125='DROP-DOWN'!$D$5,5,IF(D125='DROP-DOWN'!$D$6,4,IF(D125='DROP-DOWN'!$D$7,2,0)))</f>
        <v>0</v>
      </c>
    </row>
    <row r="126" spans="1:7" x14ac:dyDescent="0.35">
      <c r="A126" s="14"/>
      <c r="B126" s="42">
        <v>110</v>
      </c>
      <c r="C126" s="19" t="s">
        <v>213</v>
      </c>
      <c r="D126" s="43" t="s">
        <v>82</v>
      </c>
      <c r="E126" s="49"/>
      <c r="F126" s="49"/>
      <c r="G126" s="136">
        <f>IF(D126='DROP-DOWN'!$D$5,5,IF(D126='DROP-DOWN'!$D$6,4,IF(D126='DROP-DOWN'!$D$7,2,0)))</f>
        <v>0</v>
      </c>
    </row>
    <row r="127" spans="1:7" x14ac:dyDescent="0.35">
      <c r="A127" s="14"/>
      <c r="B127" s="42">
        <v>111</v>
      </c>
      <c r="C127" s="19" t="s">
        <v>214</v>
      </c>
      <c r="D127" s="43" t="s">
        <v>82</v>
      </c>
      <c r="E127" s="49"/>
      <c r="F127" s="49"/>
      <c r="G127" s="136">
        <f>IF(D127='DROP-DOWN'!$D$5,5,IF(D127='DROP-DOWN'!$D$6,4,IF(D127='DROP-DOWN'!$D$7,2,0)))</f>
        <v>0</v>
      </c>
    </row>
    <row r="128" spans="1:7" x14ac:dyDescent="0.35">
      <c r="A128" s="139"/>
      <c r="B128" s="139"/>
      <c r="C128" s="137" t="s">
        <v>215</v>
      </c>
      <c r="D128" s="139"/>
      <c r="E128" s="139"/>
      <c r="F128" s="139"/>
      <c r="G128" s="139"/>
    </row>
    <row r="129" spans="1:7" x14ac:dyDescent="0.35">
      <c r="A129" s="14"/>
      <c r="B129" s="42">
        <v>112</v>
      </c>
      <c r="C129" s="19" t="s">
        <v>216</v>
      </c>
      <c r="D129" s="43" t="s">
        <v>82</v>
      </c>
      <c r="E129" s="49"/>
      <c r="F129" s="49"/>
      <c r="G129" s="136">
        <f>IF(D129='DROP-DOWN'!$D$5,5,IF(D129='DROP-DOWN'!$D$6,4,IF(D129='DROP-DOWN'!$D$7,2,0)))</f>
        <v>0</v>
      </c>
    </row>
    <row r="130" spans="1:7" x14ac:dyDescent="0.35">
      <c r="A130" s="14"/>
      <c r="B130" s="42">
        <v>113</v>
      </c>
      <c r="C130" s="19" t="s">
        <v>219</v>
      </c>
      <c r="D130" s="43" t="s">
        <v>82</v>
      </c>
      <c r="E130" s="49"/>
      <c r="F130" s="49"/>
      <c r="G130" s="136">
        <f>IF(D130='DROP-DOWN'!$D$5,5,IF(D130='DROP-DOWN'!$D$6,4,IF(D130='DROP-DOWN'!$D$7,2,0)))</f>
        <v>0</v>
      </c>
    </row>
    <row r="131" spans="1:7" x14ac:dyDescent="0.35">
      <c r="A131" s="14"/>
      <c r="B131" s="42">
        <v>114</v>
      </c>
      <c r="C131" s="19" t="s">
        <v>218</v>
      </c>
      <c r="D131" s="43" t="s">
        <v>82</v>
      </c>
      <c r="E131" s="49"/>
      <c r="F131" s="49"/>
      <c r="G131" s="136">
        <f>IF(D131='DROP-DOWN'!$D$5,5,IF(D131='DROP-DOWN'!$D$6,4,IF(D131='DROP-DOWN'!$D$7,2,0)))</f>
        <v>0</v>
      </c>
    </row>
    <row r="132" spans="1:7" x14ac:dyDescent="0.35">
      <c r="A132" s="14"/>
      <c r="B132" s="42">
        <v>115</v>
      </c>
      <c r="C132" s="19" t="s">
        <v>217</v>
      </c>
      <c r="D132" s="43" t="s">
        <v>82</v>
      </c>
      <c r="E132" s="49"/>
      <c r="F132" s="49"/>
      <c r="G132" s="136">
        <f>IF(D132='DROP-DOWN'!$D$5,5,IF(D132='DROP-DOWN'!$D$6,4,IF(D132='DROP-DOWN'!$D$7,2,0)))</f>
        <v>0</v>
      </c>
    </row>
    <row r="133" spans="1:7" x14ac:dyDescent="0.35">
      <c r="A133" s="14"/>
      <c r="B133" s="42">
        <v>116</v>
      </c>
      <c r="C133" s="19" t="s">
        <v>220</v>
      </c>
      <c r="D133" s="43" t="s">
        <v>82</v>
      </c>
      <c r="E133" s="49"/>
      <c r="F133" s="49"/>
      <c r="G133" s="136">
        <f>IF(D133='DROP-DOWN'!$D$5,5,IF(D133='DROP-DOWN'!$D$6,4,IF(D133='DROP-DOWN'!$D$7,2,0)))</f>
        <v>0</v>
      </c>
    </row>
    <row r="134" spans="1:7" x14ac:dyDescent="0.35">
      <c r="A134" s="14"/>
      <c r="B134" s="42">
        <v>117</v>
      </c>
      <c r="C134" s="19" t="s">
        <v>221</v>
      </c>
      <c r="D134" s="43" t="s">
        <v>82</v>
      </c>
      <c r="E134" s="49"/>
      <c r="F134" s="49"/>
      <c r="G134" s="136">
        <f>IF(D134='DROP-DOWN'!$D$5,5,IF(D134='DROP-DOWN'!$D$6,4,IF(D134='DROP-DOWN'!$D$7,2,0)))</f>
        <v>0</v>
      </c>
    </row>
    <row r="135" spans="1:7" x14ac:dyDescent="0.35">
      <c r="A135" s="14"/>
      <c r="B135" s="42">
        <v>118</v>
      </c>
      <c r="C135" s="19" t="s">
        <v>222</v>
      </c>
      <c r="D135" s="43" t="s">
        <v>82</v>
      </c>
      <c r="E135" s="49"/>
      <c r="F135" s="49"/>
      <c r="G135" s="136">
        <f>IF(D135='DROP-DOWN'!$D$5,5,IF(D135='DROP-DOWN'!$D$6,4,IF(D135='DROP-DOWN'!$D$7,2,0)))</f>
        <v>0</v>
      </c>
    </row>
    <row r="136" spans="1:7" x14ac:dyDescent="0.35">
      <c r="A136" s="44"/>
      <c r="B136" s="137"/>
      <c r="C136" s="138" t="s">
        <v>434</v>
      </c>
      <c r="D136" s="139"/>
      <c r="E136" s="139"/>
      <c r="F136" s="139"/>
      <c r="G136" s="139"/>
    </row>
    <row r="137" spans="1:7" x14ac:dyDescent="0.35">
      <c r="A137" s="14"/>
      <c r="B137" s="42">
        <v>119</v>
      </c>
      <c r="C137" s="19" t="s">
        <v>223</v>
      </c>
      <c r="D137" s="43" t="s">
        <v>82</v>
      </c>
      <c r="E137" s="49"/>
      <c r="F137" s="49"/>
      <c r="G137" s="136">
        <f>IF(D137='DROP-DOWN'!$D$5,5,IF(D137='DROP-DOWN'!$D$6,4,IF(D137='DROP-DOWN'!$D$7,2,0)))</f>
        <v>0</v>
      </c>
    </row>
    <row r="138" spans="1:7" x14ac:dyDescent="0.35">
      <c r="A138" s="14"/>
      <c r="B138" s="42">
        <v>120</v>
      </c>
      <c r="C138" s="19" t="s">
        <v>435</v>
      </c>
      <c r="D138" s="43" t="s">
        <v>82</v>
      </c>
      <c r="E138" s="49"/>
      <c r="F138" s="49"/>
      <c r="G138" s="136">
        <f>IF(D138='DROP-DOWN'!$D$5,5,IF(D138='DROP-DOWN'!$D$6,4,IF(D138='DROP-DOWN'!$D$7,2,0)))</f>
        <v>0</v>
      </c>
    </row>
    <row r="139" spans="1:7" x14ac:dyDescent="0.35">
      <c r="A139" s="44"/>
      <c r="B139" s="137"/>
      <c r="C139" s="138" t="s">
        <v>224</v>
      </c>
      <c r="D139" s="139"/>
      <c r="E139" s="139"/>
      <c r="F139" s="139"/>
      <c r="G139" s="139"/>
    </row>
    <row r="140" spans="1:7" x14ac:dyDescent="0.35">
      <c r="A140" s="14"/>
      <c r="B140" s="42">
        <v>121</v>
      </c>
      <c r="C140" s="19" t="s">
        <v>225</v>
      </c>
      <c r="D140" s="43" t="s">
        <v>82</v>
      </c>
      <c r="E140" s="49"/>
      <c r="F140" s="49"/>
      <c r="G140" s="136">
        <f>IF(D140='DROP-DOWN'!$D$5,5,IF(D140='DROP-DOWN'!$D$6,4,IF(D140='DROP-DOWN'!$D$7,2,0)))</f>
        <v>0</v>
      </c>
    </row>
    <row r="141" spans="1:7" x14ac:dyDescent="0.35">
      <c r="A141" s="14"/>
      <c r="B141" s="42">
        <v>122</v>
      </c>
      <c r="C141" s="19" t="s">
        <v>226</v>
      </c>
      <c r="D141" s="43" t="s">
        <v>82</v>
      </c>
      <c r="E141" s="49"/>
      <c r="F141" s="49"/>
      <c r="G141" s="136">
        <f>IF(D141='DROP-DOWN'!$D$5,5,IF(D141='DROP-DOWN'!$D$6,4,IF(D141='DROP-DOWN'!$D$7,2,0)))</f>
        <v>0</v>
      </c>
    </row>
    <row r="142" spans="1:7" x14ac:dyDescent="0.35">
      <c r="A142" s="14"/>
      <c r="B142" s="42">
        <v>123</v>
      </c>
      <c r="C142" s="19" t="s">
        <v>227</v>
      </c>
      <c r="D142" s="43" t="s">
        <v>82</v>
      </c>
      <c r="E142" s="49"/>
      <c r="F142" s="49"/>
      <c r="G142" s="136">
        <f>IF(D142='DROP-DOWN'!$D$5,5,IF(D142='DROP-DOWN'!$D$6,4,IF(D142='DROP-DOWN'!$D$7,2,0)))</f>
        <v>0</v>
      </c>
    </row>
    <row r="143" spans="1:7" x14ac:dyDescent="0.35">
      <c r="A143" s="14"/>
      <c r="B143" s="42">
        <v>124</v>
      </c>
      <c r="C143" s="19" t="s">
        <v>228</v>
      </c>
      <c r="D143" s="43" t="s">
        <v>82</v>
      </c>
      <c r="E143" s="49"/>
      <c r="F143" s="49"/>
      <c r="G143" s="136">
        <f>IF(D143='DROP-DOWN'!$D$5,5,IF(D143='DROP-DOWN'!$D$6,4,IF(D143='DROP-DOWN'!$D$7,2,0)))</f>
        <v>0</v>
      </c>
    </row>
    <row r="144" spans="1:7" x14ac:dyDescent="0.35">
      <c r="A144" s="44"/>
      <c r="B144" s="137"/>
      <c r="C144" s="138" t="s">
        <v>229</v>
      </c>
      <c r="D144" s="139"/>
      <c r="E144" s="139"/>
      <c r="F144" s="139"/>
      <c r="G144" s="139"/>
    </row>
    <row r="145" spans="1:7" x14ac:dyDescent="0.35">
      <c r="A145" s="14"/>
      <c r="B145" s="42">
        <v>125</v>
      </c>
      <c r="C145" s="19" t="s">
        <v>230</v>
      </c>
      <c r="D145" s="43" t="s">
        <v>82</v>
      </c>
      <c r="E145" s="49"/>
      <c r="F145" s="49"/>
      <c r="G145" s="136">
        <f>IF(D145='DROP-DOWN'!$D$5,5,IF(D145='DROP-DOWN'!$D$6,4,IF(D145='DROP-DOWN'!$D$7,2,0)))</f>
        <v>0</v>
      </c>
    </row>
    <row r="146" spans="1:7" x14ac:dyDescent="0.35">
      <c r="A146" s="14"/>
      <c r="B146" s="42">
        <v>126</v>
      </c>
      <c r="C146" s="19" t="s">
        <v>231</v>
      </c>
      <c r="D146" s="43" t="s">
        <v>82</v>
      </c>
      <c r="E146" s="49"/>
      <c r="F146" s="49"/>
      <c r="G146" s="136">
        <f>IF(D146='DROP-DOWN'!$D$5,5,IF(D146='DROP-DOWN'!$D$6,4,IF(D146='DROP-DOWN'!$D$7,2,0)))</f>
        <v>0</v>
      </c>
    </row>
    <row r="147" spans="1:7" x14ac:dyDescent="0.35">
      <c r="A147" s="14"/>
      <c r="B147" s="42">
        <v>127</v>
      </c>
      <c r="C147" s="19" t="s">
        <v>232</v>
      </c>
      <c r="D147" s="43" t="s">
        <v>82</v>
      </c>
      <c r="E147" s="49"/>
      <c r="F147" s="49"/>
      <c r="G147" s="136">
        <f>IF(D147='DROP-DOWN'!$D$5,5,IF(D147='DROP-DOWN'!$D$6,4,IF(D147='DROP-DOWN'!$D$7,2,0)))</f>
        <v>0</v>
      </c>
    </row>
    <row r="148" spans="1:7" x14ac:dyDescent="0.35">
      <c r="A148" s="14"/>
      <c r="B148" s="42">
        <v>128</v>
      </c>
      <c r="C148" s="19" t="s">
        <v>233</v>
      </c>
      <c r="D148" s="43" t="s">
        <v>82</v>
      </c>
      <c r="E148" s="49"/>
      <c r="F148" s="49"/>
      <c r="G148" s="136">
        <f>IF(D148='DROP-DOWN'!$D$5,5,IF(D148='DROP-DOWN'!$D$6,4,IF(D148='DROP-DOWN'!$D$7,2,0)))</f>
        <v>0</v>
      </c>
    </row>
    <row r="149" spans="1:7" x14ac:dyDescent="0.35">
      <c r="A149" s="14"/>
      <c r="B149" s="42">
        <v>129</v>
      </c>
      <c r="C149" s="19" t="s">
        <v>234</v>
      </c>
      <c r="D149" s="43" t="s">
        <v>82</v>
      </c>
      <c r="E149" s="49"/>
      <c r="F149" s="49"/>
      <c r="G149" s="136">
        <f>IF(D149='DROP-DOWN'!$D$5,5,IF(D149='DROP-DOWN'!$D$6,4,IF(D149='DROP-DOWN'!$D$7,2,0)))</f>
        <v>0</v>
      </c>
    </row>
    <row r="150" spans="1:7" x14ac:dyDescent="0.35">
      <c r="A150" s="14"/>
      <c r="B150" s="42">
        <v>130</v>
      </c>
      <c r="C150" s="19" t="s">
        <v>235</v>
      </c>
      <c r="D150" s="43" t="s">
        <v>82</v>
      </c>
      <c r="E150" s="49"/>
      <c r="F150" s="49"/>
      <c r="G150" s="136">
        <f>IF(D150='DROP-DOWN'!$D$5,5,IF(D150='DROP-DOWN'!$D$6,4,IF(D150='DROP-DOWN'!$D$7,2,0)))</f>
        <v>0</v>
      </c>
    </row>
    <row r="151" spans="1:7" x14ac:dyDescent="0.35">
      <c r="A151" s="44"/>
      <c r="B151" s="137"/>
      <c r="C151" s="138" t="s">
        <v>236</v>
      </c>
      <c r="D151" s="139"/>
      <c r="E151" s="139"/>
      <c r="F151" s="139"/>
      <c r="G151" s="139"/>
    </row>
    <row r="152" spans="1:7" x14ac:dyDescent="0.35">
      <c r="A152" s="14"/>
      <c r="B152" s="42">
        <v>131</v>
      </c>
      <c r="C152" s="19" t="s">
        <v>237</v>
      </c>
      <c r="D152" s="43" t="s">
        <v>82</v>
      </c>
      <c r="E152" s="49"/>
      <c r="F152" s="49"/>
      <c r="G152" s="136">
        <f>IF(D152='DROP-DOWN'!$D$5,5,IF(D152='DROP-DOWN'!$D$6,4,IF(D152='DROP-DOWN'!$D$7,2,0)))</f>
        <v>0</v>
      </c>
    </row>
    <row r="153" spans="1:7" x14ac:dyDescent="0.35">
      <c r="A153" s="14"/>
      <c r="B153" s="42">
        <v>132</v>
      </c>
      <c r="C153" s="19" t="s">
        <v>238</v>
      </c>
      <c r="D153" s="43" t="s">
        <v>82</v>
      </c>
      <c r="E153" s="49"/>
      <c r="F153" s="49"/>
      <c r="G153" s="136">
        <f>IF(D153='DROP-DOWN'!$D$5,5,IF(D153='DROP-DOWN'!$D$6,4,IF(D153='DROP-DOWN'!$D$7,2,0)))</f>
        <v>0</v>
      </c>
    </row>
    <row r="154" spans="1:7" x14ac:dyDescent="0.35">
      <c r="A154" s="14"/>
      <c r="B154" s="42">
        <v>133</v>
      </c>
      <c r="C154" s="19" t="s">
        <v>239</v>
      </c>
      <c r="D154" s="43" t="s">
        <v>82</v>
      </c>
      <c r="E154" s="49"/>
      <c r="F154" s="49"/>
      <c r="G154" s="136">
        <f>IF(D154='DROP-DOWN'!$D$5,5,IF(D154='DROP-DOWN'!$D$6,4,IF(D154='DROP-DOWN'!$D$7,2,0)))</f>
        <v>0</v>
      </c>
    </row>
    <row r="155" spans="1:7" x14ac:dyDescent="0.35">
      <c r="A155" s="14"/>
      <c r="B155" s="42">
        <v>134</v>
      </c>
      <c r="C155" s="19" t="s">
        <v>240</v>
      </c>
      <c r="D155" s="43" t="s">
        <v>82</v>
      </c>
      <c r="E155" s="49"/>
      <c r="F155" s="49"/>
      <c r="G155" s="136">
        <f>IF(D155='DROP-DOWN'!$D$5,5,IF(D155='DROP-DOWN'!$D$6,4,IF(D155='DROP-DOWN'!$D$7,2,0)))</f>
        <v>0</v>
      </c>
    </row>
    <row r="156" spans="1:7" x14ac:dyDescent="0.35">
      <c r="A156" s="14"/>
      <c r="B156" s="42">
        <v>135</v>
      </c>
      <c r="C156" s="19" t="s">
        <v>241</v>
      </c>
      <c r="D156" s="43" t="s">
        <v>82</v>
      </c>
      <c r="E156" s="49"/>
      <c r="F156" s="49"/>
      <c r="G156" s="136">
        <f>IF(D156='DROP-DOWN'!$D$5,5,IF(D156='DROP-DOWN'!$D$6,4,IF(D156='DROP-DOWN'!$D$7,2,0)))</f>
        <v>0</v>
      </c>
    </row>
    <row r="157" spans="1:7" x14ac:dyDescent="0.35">
      <c r="A157" s="44"/>
      <c r="B157" s="137"/>
      <c r="C157" s="138" t="s">
        <v>242</v>
      </c>
      <c r="D157" s="139"/>
      <c r="E157" s="139"/>
      <c r="F157" s="139"/>
      <c r="G157" s="139"/>
    </row>
    <row r="158" spans="1:7" x14ac:dyDescent="0.35">
      <c r="A158" s="14"/>
      <c r="B158" s="42">
        <v>136</v>
      </c>
      <c r="C158" s="19" t="s">
        <v>243</v>
      </c>
      <c r="D158" s="43" t="s">
        <v>82</v>
      </c>
      <c r="E158" s="49"/>
      <c r="F158" s="49"/>
      <c r="G158" s="136">
        <f>IF(D158='DROP-DOWN'!$D$5,5,IF(D158='DROP-DOWN'!$D$6,4,IF(D158='DROP-DOWN'!$D$7,2,0)))</f>
        <v>0</v>
      </c>
    </row>
    <row r="159" spans="1:7" x14ac:dyDescent="0.35">
      <c r="A159" s="14"/>
      <c r="B159" s="42">
        <v>137</v>
      </c>
      <c r="C159" s="19" t="s">
        <v>244</v>
      </c>
      <c r="D159" s="43" t="s">
        <v>82</v>
      </c>
      <c r="E159" s="49"/>
      <c r="F159" s="49"/>
      <c r="G159" s="136">
        <f>IF(D159='DROP-DOWN'!$D$5,5,IF(D159='DROP-DOWN'!$D$6,4,IF(D159='DROP-DOWN'!$D$7,2,0)))</f>
        <v>0</v>
      </c>
    </row>
    <row r="160" spans="1:7" x14ac:dyDescent="0.35">
      <c r="A160" s="14"/>
      <c r="B160" s="42">
        <v>138</v>
      </c>
      <c r="C160" s="19" t="s">
        <v>245</v>
      </c>
      <c r="D160" s="43" t="s">
        <v>82</v>
      </c>
      <c r="E160" s="49"/>
      <c r="F160" s="49"/>
      <c r="G160" s="136">
        <f>IF(D160='DROP-DOWN'!$D$5,5,IF(D160='DROP-DOWN'!$D$6,4,IF(D160='DROP-DOWN'!$D$7,2,0)))</f>
        <v>0</v>
      </c>
    </row>
    <row r="161" spans="1:8" x14ac:dyDescent="0.35">
      <c r="A161" s="44"/>
      <c r="B161" s="137"/>
      <c r="C161" s="138" t="s">
        <v>246</v>
      </c>
      <c r="D161" s="139"/>
      <c r="E161" s="139"/>
      <c r="F161" s="139"/>
      <c r="G161" s="139"/>
    </row>
    <row r="162" spans="1:8" x14ac:dyDescent="0.35">
      <c r="A162" s="14"/>
      <c r="B162" s="42">
        <v>139</v>
      </c>
      <c r="C162" s="19" t="s">
        <v>247</v>
      </c>
      <c r="D162" s="43" t="s">
        <v>82</v>
      </c>
      <c r="E162" s="49"/>
      <c r="F162" s="49"/>
      <c r="G162" s="136">
        <f>IF(D162='DROP-DOWN'!$D$5,5,IF(D162='DROP-DOWN'!$D$6,4,IF(D162='DROP-DOWN'!$D$7,2,0)))</f>
        <v>0</v>
      </c>
    </row>
    <row r="163" spans="1:8" x14ac:dyDescent="0.35">
      <c r="A163" s="14"/>
      <c r="B163" s="42">
        <v>140</v>
      </c>
      <c r="C163" s="19" t="s">
        <v>248</v>
      </c>
      <c r="D163" s="43" t="s">
        <v>82</v>
      </c>
      <c r="E163" s="49"/>
      <c r="F163" s="49"/>
      <c r="G163" s="136">
        <f>IF(D163='DROP-DOWN'!$D$5,5,IF(D163='DROP-DOWN'!$D$6,4,IF(D163='DROP-DOWN'!$D$7,2,0)))</f>
        <v>0</v>
      </c>
    </row>
    <row r="164" spans="1:8" x14ac:dyDescent="0.35">
      <c r="A164" s="14"/>
      <c r="B164" s="42">
        <v>141</v>
      </c>
      <c r="C164" s="19" t="s">
        <v>249</v>
      </c>
      <c r="D164" s="43" t="s">
        <v>82</v>
      </c>
      <c r="E164" s="49"/>
      <c r="F164" s="49"/>
      <c r="G164" s="136">
        <f>IF(D164='DROP-DOWN'!$D$5,5,IF(D164='DROP-DOWN'!$D$6,4,IF(D164='DROP-DOWN'!$D$7,2,0)))</f>
        <v>0</v>
      </c>
    </row>
    <row r="165" spans="1:8" x14ac:dyDescent="0.35">
      <c r="A165" s="14"/>
      <c r="B165" s="42">
        <v>142</v>
      </c>
      <c r="C165" s="19" t="s">
        <v>250</v>
      </c>
      <c r="D165" s="43" t="s">
        <v>82</v>
      </c>
      <c r="E165" s="49"/>
      <c r="F165" s="49"/>
      <c r="G165" s="136">
        <f>IF(D165='DROP-DOWN'!$D$5,5,IF(D165='DROP-DOWN'!$D$6,4,IF(D165='DROP-DOWN'!$D$7,2,0)))</f>
        <v>0</v>
      </c>
    </row>
    <row r="166" spans="1:8" x14ac:dyDescent="0.35">
      <c r="A166" s="14"/>
      <c r="B166" s="42">
        <v>143</v>
      </c>
      <c r="C166" s="19" t="s">
        <v>251</v>
      </c>
      <c r="D166" s="43" t="s">
        <v>82</v>
      </c>
      <c r="E166" s="49"/>
      <c r="F166" s="49"/>
      <c r="G166" s="136">
        <f>IF(D166='DROP-DOWN'!$D$5,5,IF(D166='DROP-DOWN'!$D$6,4,IF(D166='DROP-DOWN'!$D$7,2,0)))</f>
        <v>0</v>
      </c>
    </row>
    <row r="167" spans="1:8" x14ac:dyDescent="0.35">
      <c r="A167" s="44"/>
      <c r="B167" s="45" t="s">
        <v>0</v>
      </c>
      <c r="C167" s="21" t="s">
        <v>110</v>
      </c>
      <c r="D167" s="41"/>
      <c r="E167" s="41"/>
      <c r="F167" s="41"/>
      <c r="G167" s="41"/>
      <c r="H167" s="1"/>
    </row>
    <row r="168" spans="1:8" x14ac:dyDescent="0.35">
      <c r="A168" s="14"/>
      <c r="B168" s="42">
        <v>144</v>
      </c>
      <c r="C168" s="19" t="s">
        <v>66</v>
      </c>
      <c r="D168" s="43" t="s">
        <v>82</v>
      </c>
      <c r="E168" s="49"/>
      <c r="F168" s="49"/>
      <c r="G168" s="136">
        <f>IF(D168='DROP-DOWN'!$D$5,5,IF(D168='DROP-DOWN'!$D$6,4,IF(D168='DROP-DOWN'!$D$7,2,0)))</f>
        <v>0</v>
      </c>
      <c r="H168" s="1"/>
    </row>
    <row r="169" spans="1:8" x14ac:dyDescent="0.35">
      <c r="A169" s="14"/>
      <c r="B169" s="42">
        <v>145</v>
      </c>
      <c r="C169" s="19" t="s">
        <v>67</v>
      </c>
      <c r="D169" s="43" t="s">
        <v>82</v>
      </c>
      <c r="E169" s="49"/>
      <c r="F169" s="49"/>
      <c r="G169" s="136">
        <f>IF(D169='DROP-DOWN'!$D$5,5,IF(D169='DROP-DOWN'!$D$6,4,IF(D169='DROP-DOWN'!$D$7,2,0)))</f>
        <v>0</v>
      </c>
      <c r="H169" s="1"/>
    </row>
    <row r="170" spans="1:8" x14ac:dyDescent="0.35">
      <c r="A170" s="14"/>
      <c r="B170" s="42">
        <v>146</v>
      </c>
      <c r="C170" s="19" t="s">
        <v>68</v>
      </c>
      <c r="D170" s="43" t="s">
        <v>82</v>
      </c>
      <c r="E170" s="49"/>
      <c r="F170" s="49"/>
      <c r="G170" s="136">
        <f>IF(D170='DROP-DOWN'!$D$5,5,IF(D170='DROP-DOWN'!$D$6,4,IF(D170='DROP-DOWN'!$D$7,2,0)))</f>
        <v>0</v>
      </c>
      <c r="H170" s="1"/>
    </row>
    <row r="171" spans="1:8" x14ac:dyDescent="0.35">
      <c r="A171" s="14"/>
      <c r="B171" s="42">
        <v>147</v>
      </c>
      <c r="C171" s="19" t="s">
        <v>69</v>
      </c>
      <c r="D171" s="43" t="s">
        <v>82</v>
      </c>
      <c r="E171" s="49"/>
      <c r="F171" s="49"/>
      <c r="G171" s="136">
        <f>IF(D171='DROP-DOWN'!$D$5,5,IF(D171='DROP-DOWN'!$D$6,4,IF(D171='DROP-DOWN'!$D$7,2,0)))</f>
        <v>0</v>
      </c>
      <c r="H171" s="1"/>
    </row>
    <row r="172" spans="1:8" x14ac:dyDescent="0.35">
      <c r="A172" s="14"/>
      <c r="B172" s="42">
        <v>148</v>
      </c>
      <c r="C172" s="19" t="s">
        <v>70</v>
      </c>
      <c r="D172" s="43" t="s">
        <v>82</v>
      </c>
      <c r="E172" s="49"/>
      <c r="F172" s="49"/>
      <c r="G172" s="136">
        <f>IF(D172='DROP-DOWN'!$D$5,5,IF(D172='DROP-DOWN'!$D$6,4,IF(D172='DROP-DOWN'!$D$7,2,0)))</f>
        <v>0</v>
      </c>
      <c r="H172" s="1"/>
    </row>
    <row r="173" spans="1:8" x14ac:dyDescent="0.35">
      <c r="A173" s="14"/>
      <c r="B173" s="42">
        <v>149</v>
      </c>
      <c r="C173" s="19" t="s">
        <v>71</v>
      </c>
      <c r="D173" s="43" t="s">
        <v>82</v>
      </c>
      <c r="E173" s="49"/>
      <c r="F173" s="49"/>
      <c r="G173" s="136">
        <f>IF(D173='DROP-DOWN'!$D$5,5,IF(D173='DROP-DOWN'!$D$6,4,IF(D173='DROP-DOWN'!$D$7,2,0)))</f>
        <v>0</v>
      </c>
      <c r="H173" s="1"/>
    </row>
    <row r="174" spans="1:8" ht="29" x14ac:dyDescent="0.35">
      <c r="A174" s="14"/>
      <c r="B174" s="42">
        <v>150</v>
      </c>
      <c r="C174" s="19" t="s">
        <v>72</v>
      </c>
      <c r="D174" s="43" t="s">
        <v>82</v>
      </c>
      <c r="E174" s="49"/>
      <c r="F174" s="49"/>
      <c r="G174" s="136">
        <f>IF(D174='DROP-DOWN'!$D$5,5,IF(D174='DROP-DOWN'!$D$6,4,IF(D174='DROP-DOWN'!$D$7,2,0)))</f>
        <v>0</v>
      </c>
      <c r="H174" s="1"/>
    </row>
    <row r="175" spans="1:8" x14ac:dyDescent="0.35">
      <c r="A175" s="14"/>
      <c r="B175" s="42">
        <v>151</v>
      </c>
      <c r="C175" s="19" t="s">
        <v>73</v>
      </c>
      <c r="D175" s="43" t="s">
        <v>82</v>
      </c>
      <c r="E175" s="49"/>
      <c r="F175" s="49"/>
      <c r="G175" s="136">
        <f>IF(D175='DROP-DOWN'!$D$5,5,IF(D175='DROP-DOWN'!$D$6,4,IF(D175='DROP-DOWN'!$D$7,2,0)))</f>
        <v>0</v>
      </c>
      <c r="H175" s="1"/>
    </row>
    <row r="176" spans="1:8" x14ac:dyDescent="0.35">
      <c r="A176" s="14"/>
      <c r="B176" s="42">
        <v>152</v>
      </c>
      <c r="C176" s="19" t="s">
        <v>74</v>
      </c>
      <c r="D176" s="43" t="s">
        <v>82</v>
      </c>
      <c r="E176" s="49"/>
      <c r="F176" s="49"/>
      <c r="G176" s="136">
        <f>IF(D176='DROP-DOWN'!$D$5,5,IF(D176='DROP-DOWN'!$D$6,4,IF(D176='DROP-DOWN'!$D$7,2,0)))</f>
        <v>0</v>
      </c>
      <c r="H176" s="1"/>
    </row>
    <row r="177" spans="1:8" x14ac:dyDescent="0.35">
      <c r="A177" s="14"/>
      <c r="B177" s="42">
        <v>153</v>
      </c>
      <c r="C177" s="19" t="s">
        <v>436</v>
      </c>
      <c r="D177" s="43" t="s">
        <v>82</v>
      </c>
      <c r="E177" s="49"/>
      <c r="F177" s="49"/>
      <c r="G177" s="136">
        <f>IF(D177='DROP-DOWN'!$D$5,5,IF(D177='DROP-DOWN'!$D$6,4,IF(D177='DROP-DOWN'!$D$7,2,0)))</f>
        <v>0</v>
      </c>
      <c r="H177" s="1"/>
    </row>
    <row r="178" spans="1:8" x14ac:dyDescent="0.35">
      <c r="A178" s="14"/>
      <c r="B178" s="42">
        <v>154</v>
      </c>
      <c r="C178" s="19" t="s">
        <v>252</v>
      </c>
      <c r="D178" s="43" t="s">
        <v>82</v>
      </c>
      <c r="E178" s="49"/>
      <c r="F178" s="49"/>
      <c r="G178" s="136">
        <f>IF(D178='DROP-DOWN'!$D$5,5,IF(D178='DROP-DOWN'!$D$6,4,IF(D178='DROP-DOWN'!$D$7,2,0)))</f>
        <v>0</v>
      </c>
      <c r="H178" s="1"/>
    </row>
    <row r="179" spans="1:8" x14ac:dyDescent="0.35">
      <c r="A179" s="14"/>
      <c r="B179" s="42">
        <v>155</v>
      </c>
      <c r="C179" s="19" t="s">
        <v>253</v>
      </c>
      <c r="D179" s="43" t="s">
        <v>82</v>
      </c>
      <c r="E179" s="49"/>
      <c r="F179" s="49"/>
      <c r="G179" s="136">
        <f>IF(D179='DROP-DOWN'!$D$5,5,IF(D179='DROP-DOWN'!$D$6,4,IF(D179='DROP-DOWN'!$D$7,2,0)))</f>
        <v>0</v>
      </c>
      <c r="H179" s="1"/>
    </row>
    <row r="180" spans="1:8" x14ac:dyDescent="0.35">
      <c r="A180" s="14"/>
      <c r="B180" s="42">
        <v>156</v>
      </c>
      <c r="C180" s="19" t="s">
        <v>254</v>
      </c>
      <c r="D180" s="43" t="s">
        <v>82</v>
      </c>
      <c r="E180" s="49"/>
      <c r="F180" s="49"/>
      <c r="G180" s="136">
        <f>IF(D180='DROP-DOWN'!$D$5,5,IF(D180='DROP-DOWN'!$D$6,4,IF(D180='DROP-DOWN'!$D$7,2,0)))</f>
        <v>0</v>
      </c>
      <c r="H180" s="1"/>
    </row>
    <row r="181" spans="1:8" x14ac:dyDescent="0.35">
      <c r="A181" s="14"/>
      <c r="B181" s="42">
        <v>157</v>
      </c>
      <c r="C181" s="19" t="s">
        <v>255</v>
      </c>
      <c r="D181" s="43" t="s">
        <v>82</v>
      </c>
      <c r="E181" s="49"/>
      <c r="F181" s="49"/>
      <c r="G181" s="136">
        <f>IF(D181='DROP-DOWN'!$D$5,5,IF(D181='DROP-DOWN'!$D$6,4,IF(D181='DROP-DOWN'!$D$7,2,0)))</f>
        <v>0</v>
      </c>
      <c r="H181" s="1"/>
    </row>
    <row r="182" spans="1:8" ht="29" x14ac:dyDescent="0.35">
      <c r="A182" s="14"/>
      <c r="B182" s="42">
        <v>158</v>
      </c>
      <c r="C182" s="19" t="s">
        <v>256</v>
      </c>
      <c r="D182" s="43" t="s">
        <v>82</v>
      </c>
      <c r="E182" s="49"/>
      <c r="F182" s="49"/>
      <c r="G182" s="136">
        <f>IF(D182='DROP-DOWN'!$D$5,5,IF(D182='DROP-DOWN'!$D$6,4,IF(D182='DROP-DOWN'!$D$7,2,0)))</f>
        <v>0</v>
      </c>
      <c r="H182" s="1"/>
    </row>
    <row r="183" spans="1:8" x14ac:dyDescent="0.35">
      <c r="A183" s="14"/>
      <c r="B183" s="42">
        <v>159</v>
      </c>
      <c r="C183" s="19" t="s">
        <v>437</v>
      </c>
      <c r="D183" s="43" t="s">
        <v>82</v>
      </c>
      <c r="E183" s="49"/>
      <c r="F183" s="49"/>
      <c r="G183" s="136">
        <f>IF(D183='DROP-DOWN'!$D$5,5,IF(D183='DROP-DOWN'!$D$6,4,IF(D183='DROP-DOWN'!$D$7,2,0)))</f>
        <v>0</v>
      </c>
      <c r="H183" s="1"/>
    </row>
    <row r="184" spans="1:8" ht="16" x14ac:dyDescent="0.35">
      <c r="A184" s="40"/>
      <c r="B184" s="45" t="s">
        <v>0</v>
      </c>
      <c r="C184" s="21" t="s">
        <v>111</v>
      </c>
      <c r="D184" s="41"/>
      <c r="E184" s="41"/>
      <c r="F184" s="41"/>
      <c r="G184" s="41"/>
    </row>
    <row r="185" spans="1:8" ht="29" x14ac:dyDescent="0.35">
      <c r="A185" s="14"/>
      <c r="B185" s="42">
        <v>160</v>
      </c>
      <c r="C185" s="19" t="s">
        <v>257</v>
      </c>
      <c r="D185" s="43" t="s">
        <v>82</v>
      </c>
      <c r="E185" s="135"/>
      <c r="F185" s="135"/>
      <c r="G185" s="19" t="s">
        <v>190</v>
      </c>
    </row>
    <row r="186" spans="1:8" ht="16" x14ac:dyDescent="0.35">
      <c r="A186" s="40"/>
      <c r="B186" s="45" t="s">
        <v>0</v>
      </c>
      <c r="C186" s="21" t="s">
        <v>438</v>
      </c>
      <c r="D186" s="41"/>
      <c r="E186" s="41"/>
      <c r="F186" s="41"/>
      <c r="G186" s="41"/>
    </row>
    <row r="187" spans="1:8" x14ac:dyDescent="0.35">
      <c r="A187" s="14"/>
      <c r="B187" s="42">
        <v>161</v>
      </c>
      <c r="C187" s="19" t="s">
        <v>35</v>
      </c>
      <c r="D187" s="43" t="s">
        <v>82</v>
      </c>
      <c r="E187" s="49"/>
      <c r="F187" s="49"/>
      <c r="G187" s="136">
        <f>IF(D187='DROP-DOWN'!$D$5,5,IF(D187='DROP-DOWN'!$D$6,4,IF(D187='DROP-DOWN'!$D$7,2,0)))</f>
        <v>0</v>
      </c>
    </row>
    <row r="188" spans="1:8" x14ac:dyDescent="0.35">
      <c r="A188" s="44"/>
      <c r="B188" s="137"/>
      <c r="C188" s="138" t="s">
        <v>258</v>
      </c>
      <c r="D188" s="139"/>
      <c r="E188" s="139"/>
      <c r="F188" s="139"/>
      <c r="G188" s="139"/>
    </row>
    <row r="189" spans="1:8" x14ac:dyDescent="0.35">
      <c r="A189" s="14"/>
      <c r="B189" s="42">
        <v>162</v>
      </c>
      <c r="C189" s="19" t="s">
        <v>260</v>
      </c>
      <c r="D189" s="43" t="s">
        <v>82</v>
      </c>
      <c r="E189" s="49"/>
      <c r="F189" s="49"/>
      <c r="G189" s="136">
        <f>IF(D189='DROP-DOWN'!$D$5,5,IF(D189='DROP-DOWN'!$D$6,4,IF(D189='DROP-DOWN'!$D$7,2,0)))</f>
        <v>0</v>
      </c>
    </row>
    <row r="190" spans="1:8" x14ac:dyDescent="0.35">
      <c r="A190" s="14"/>
      <c r="B190" s="42">
        <v>163</v>
      </c>
      <c r="C190" s="19" t="s">
        <v>259</v>
      </c>
      <c r="D190" s="43" t="s">
        <v>82</v>
      </c>
      <c r="E190" s="49"/>
      <c r="F190" s="49"/>
      <c r="G190" s="136">
        <f>IF(D190='DROP-DOWN'!$D$5,5,IF(D190='DROP-DOWN'!$D$6,4,IF(D190='DROP-DOWN'!$D$7,2,0)))</f>
        <v>0</v>
      </c>
    </row>
    <row r="191" spans="1:8" x14ac:dyDescent="0.35">
      <c r="A191" s="44"/>
      <c r="B191" s="137"/>
      <c r="C191" s="138" t="s">
        <v>261</v>
      </c>
      <c r="D191" s="139"/>
      <c r="E191" s="139"/>
      <c r="F191" s="139"/>
      <c r="G191" s="139"/>
    </row>
    <row r="192" spans="1:8" ht="29" x14ac:dyDescent="0.35">
      <c r="A192" s="14"/>
      <c r="B192" s="42">
        <v>164</v>
      </c>
      <c r="C192" s="19" t="s">
        <v>262</v>
      </c>
      <c r="D192" s="43" t="s">
        <v>82</v>
      </c>
      <c r="E192" s="135"/>
      <c r="F192" s="135"/>
      <c r="G192" s="19" t="s">
        <v>190</v>
      </c>
    </row>
    <row r="193" spans="1:7" ht="29" x14ac:dyDescent="0.35">
      <c r="A193" s="14"/>
      <c r="B193" s="42">
        <v>165</v>
      </c>
      <c r="C193" s="19" t="s">
        <v>263</v>
      </c>
      <c r="D193" s="43" t="s">
        <v>82</v>
      </c>
      <c r="E193" s="135"/>
      <c r="F193" s="135"/>
      <c r="G193" s="19" t="s">
        <v>190</v>
      </c>
    </row>
    <row r="194" spans="1:7" x14ac:dyDescent="0.35">
      <c r="A194" s="44"/>
      <c r="B194" s="137"/>
      <c r="C194" s="138" t="s">
        <v>264</v>
      </c>
      <c r="D194" s="139"/>
      <c r="E194" s="139"/>
      <c r="F194" s="139"/>
      <c r="G194" s="139"/>
    </row>
    <row r="195" spans="1:7" x14ac:dyDescent="0.35">
      <c r="A195" s="14"/>
      <c r="B195" s="42">
        <v>166</v>
      </c>
      <c r="C195" s="19" t="s">
        <v>265</v>
      </c>
      <c r="D195" s="43" t="s">
        <v>82</v>
      </c>
      <c r="E195" s="49"/>
      <c r="F195" s="49"/>
      <c r="G195" s="136">
        <f>IF(D195='DROP-DOWN'!$D$5,5,IF(D195='DROP-DOWN'!$D$6,4,IF(D195='DROP-DOWN'!$D$7,2,0)))</f>
        <v>0</v>
      </c>
    </row>
    <row r="196" spans="1:7" x14ac:dyDescent="0.35">
      <c r="A196" s="14"/>
      <c r="B196" s="42">
        <v>167</v>
      </c>
      <c r="C196" s="19" t="s">
        <v>395</v>
      </c>
      <c r="D196" s="43" t="s">
        <v>82</v>
      </c>
      <c r="E196" s="49"/>
      <c r="F196" s="49"/>
      <c r="G196" s="136">
        <f>IF(D196='DROP-DOWN'!$D$5,5,IF(D196='DROP-DOWN'!$D$6,4,IF(D196='DROP-DOWN'!$D$7,2,0)))</f>
        <v>0</v>
      </c>
    </row>
    <row r="197" spans="1:7" x14ac:dyDescent="0.35">
      <c r="A197" s="14"/>
      <c r="B197" s="42">
        <v>168</v>
      </c>
      <c r="C197" s="19" t="s">
        <v>266</v>
      </c>
      <c r="D197" s="43" t="s">
        <v>82</v>
      </c>
      <c r="E197" s="49"/>
      <c r="F197" s="49"/>
      <c r="G197" s="136">
        <f>IF(D197='DROP-DOWN'!$D$5,5,IF(D197='DROP-DOWN'!$D$6,4,IF(D197='DROP-DOWN'!$D$7,2,0)))</f>
        <v>0</v>
      </c>
    </row>
    <row r="198" spans="1:7" x14ac:dyDescent="0.35">
      <c r="A198" s="14"/>
      <c r="B198" s="42">
        <v>169</v>
      </c>
      <c r="C198" s="19" t="s">
        <v>439</v>
      </c>
      <c r="D198" s="43" t="s">
        <v>82</v>
      </c>
      <c r="E198" s="49"/>
      <c r="F198" s="49"/>
      <c r="G198" s="136">
        <f>IF(D198='DROP-DOWN'!$D$5,5,IF(D198='DROP-DOWN'!$D$6,4,IF(D198='DROP-DOWN'!$D$7,2,0)))</f>
        <v>0</v>
      </c>
    </row>
    <row r="199" spans="1:7" x14ac:dyDescent="0.35">
      <c r="A199" s="14"/>
      <c r="B199" s="42">
        <v>170</v>
      </c>
      <c r="C199" s="19" t="s">
        <v>36</v>
      </c>
      <c r="D199" s="43" t="s">
        <v>82</v>
      </c>
      <c r="E199" s="49"/>
      <c r="F199" s="49"/>
      <c r="G199" s="136">
        <f>IF(D199='DROP-DOWN'!$D$5,5,IF(D199='DROP-DOWN'!$D$6,4,IF(D199='DROP-DOWN'!$D$7,2,0)))</f>
        <v>0</v>
      </c>
    </row>
  </sheetData>
  <mergeCells count="1">
    <mergeCell ref="A1:G1"/>
  </mergeCells>
  <dataValidations count="2">
    <dataValidation type="list" allowBlank="1" showInputMessage="1" showErrorMessage="1" sqref="E1" xr:uid="{C9579912-B1CA-4B29-9BA1-05613855F589}">
      <mc:AlternateContent xmlns:x12ac="http://schemas.microsoft.com/office/spreadsheetml/2011/1/ac" xmlns:mc="http://schemas.openxmlformats.org/markup-compatibility/2006">
        <mc:Choice Requires="x12ac">
          <x12ac:list>"""Yes""","""No"""</x12ac:list>
        </mc:Choice>
        <mc:Fallback>
          <formula1>"""Yes"",""No"""</formula1>
        </mc:Fallback>
      </mc:AlternateContent>
    </dataValidation>
    <dataValidation type="list" allowBlank="1" showInputMessage="1" showErrorMessage="1" sqref="E113:E115 E117:E119 E122:E127 E129:E135 E137:E138 E140:E143 E145:E150 E152:E156 E158:E160 E189:E190 E192:E193 E106:E107 E211:E1048576 E110:E111 E195:E200 E5:E36 E38:E66 E68:E77 E187 E93:E104 E162:E166 E168:E183 E185 E79:E91" xr:uid="{AE173FBD-4701-4529-8449-8219BA74D7A5}">
      <formula1>"Yes,No"</formula1>
    </dataValidation>
  </dataValidations>
  <pageMargins left="0.7" right="0.7" top="0.75" bottom="0.75" header="0.3" footer="0.3"/>
  <pageSetup paperSize="9" scale="14" fitToWidth="0"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851D4D4-EEBF-477E-9AA6-F0EF0C7D11CB}">
          <x14:formula1>
            <xm:f>'DROP-DOWN'!$D$5:$D$8</xm:f>
          </x14:formula1>
          <xm:sqref>D200:D1048576</xm:sqref>
        </x14:dataValidation>
        <x14:dataValidation type="list" allowBlank="1" showInputMessage="1" showErrorMessage="1" xr:uid="{B1F23CB7-702A-4BB0-B01D-CF376406956F}">
          <x14:formula1>
            <xm:f>'DROP-DOWN'!$D$11:$D$13</xm:f>
          </x14:formula1>
          <xm:sqref>D5:D8 D93:D96 D106:D107 D185 D192:D193 D36 D68:D77 D79:D82 D91</xm:sqref>
        </x14:dataValidation>
        <x14:dataValidation type="list" allowBlank="1" showInputMessage="1" showErrorMessage="1" xr:uid="{8A435440-6ED8-407B-8A68-E341A74C3787}">
          <x14:formula1>
            <xm:f>'DROP-DOWN'!$D$4:$D$8</xm:f>
          </x14:formula1>
          <xm:sqref>D9:D35 D38:D66 D195:D199 D97:D104 D110:D111 D113:D115 D117:D119 D122:D127 D129:D135 D137:D138 D140:D143 D145:D150 D152:D156 D158:D160 D162:D166 D168:D183 D187 D189:D190 D83:D90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E0A0-C94C-4309-833A-5447FD6414B9}">
  <sheetPr>
    <tabColor theme="1"/>
  </sheetPr>
  <dimension ref="A1:P104"/>
  <sheetViews>
    <sheetView zoomScaleNormal="100" workbookViewId="0">
      <selection activeCell="A44" sqref="A44"/>
    </sheetView>
  </sheetViews>
  <sheetFormatPr baseColWidth="10" defaultColWidth="8.7265625" defaultRowHeight="14.5" x14ac:dyDescent="0.35"/>
  <cols>
    <col min="1" max="1" width="26.453125" customWidth="1"/>
    <col min="2" max="2" width="36.54296875" customWidth="1"/>
    <col min="3" max="3" width="33" customWidth="1"/>
    <col min="4" max="4" width="25.81640625" customWidth="1"/>
    <col min="5" max="5" width="19" customWidth="1"/>
    <col min="6" max="6" width="57.81640625" customWidth="1"/>
  </cols>
  <sheetData>
    <row r="1" spans="1:6" x14ac:dyDescent="0.35">
      <c r="A1" s="1" t="s">
        <v>78</v>
      </c>
      <c r="B1" s="1" t="s">
        <v>37</v>
      </c>
      <c r="C1" s="1" t="s">
        <v>79</v>
      </c>
      <c r="D1" s="1" t="s">
        <v>20</v>
      </c>
      <c r="F1" s="1" t="s">
        <v>304</v>
      </c>
    </row>
    <row r="2" spans="1:6" x14ac:dyDescent="0.35">
      <c r="F2" s="8" t="s">
        <v>98</v>
      </c>
    </row>
    <row r="3" spans="1:6" x14ac:dyDescent="0.35">
      <c r="A3" s="1" t="s">
        <v>80</v>
      </c>
      <c r="B3" s="1" t="s">
        <v>16</v>
      </c>
      <c r="C3" s="1" t="s">
        <v>81</v>
      </c>
      <c r="D3" s="1" t="s">
        <v>187</v>
      </c>
      <c r="F3" s="8" t="s">
        <v>82</v>
      </c>
    </row>
    <row r="4" spans="1:6" x14ac:dyDescent="0.35">
      <c r="A4" s="1" t="s">
        <v>82</v>
      </c>
      <c r="B4" s="1" t="s">
        <v>82</v>
      </c>
      <c r="C4" s="1" t="s">
        <v>82</v>
      </c>
      <c r="D4" s="1" t="s">
        <v>82</v>
      </c>
      <c r="F4" s="6" t="s">
        <v>127</v>
      </c>
    </row>
    <row r="5" spans="1:6" x14ac:dyDescent="0.35">
      <c r="A5" t="s">
        <v>124</v>
      </c>
      <c r="B5" t="s">
        <v>352</v>
      </c>
      <c r="C5" t="s">
        <v>34</v>
      </c>
      <c r="D5" t="s">
        <v>120</v>
      </c>
      <c r="F5" t="s">
        <v>158</v>
      </c>
    </row>
    <row r="6" spans="1:6" x14ac:dyDescent="0.35">
      <c r="A6" t="s">
        <v>125</v>
      </c>
      <c r="B6" t="s">
        <v>273</v>
      </c>
      <c r="C6" t="s">
        <v>83</v>
      </c>
      <c r="D6" t="s">
        <v>119</v>
      </c>
      <c r="F6" t="s">
        <v>126</v>
      </c>
    </row>
    <row r="7" spans="1:6" x14ac:dyDescent="0.35">
      <c r="A7" t="s">
        <v>4</v>
      </c>
      <c r="B7" t="s">
        <v>274</v>
      </c>
      <c r="C7" t="s">
        <v>84</v>
      </c>
      <c r="D7" t="s">
        <v>158</v>
      </c>
    </row>
    <row r="8" spans="1:6" x14ac:dyDescent="0.35">
      <c r="A8" t="s">
        <v>2</v>
      </c>
      <c r="B8" t="s">
        <v>275</v>
      </c>
      <c r="D8" t="s">
        <v>118</v>
      </c>
      <c r="F8" s="8" t="s">
        <v>293</v>
      </c>
    </row>
    <row r="9" spans="1:6" x14ac:dyDescent="0.35">
      <c r="B9" t="s">
        <v>276</v>
      </c>
      <c r="C9" s="1" t="s">
        <v>85</v>
      </c>
      <c r="F9" s="8" t="s">
        <v>82</v>
      </c>
    </row>
    <row r="10" spans="1:6" x14ac:dyDescent="0.35">
      <c r="A10" s="1" t="s">
        <v>86</v>
      </c>
      <c r="B10" t="s">
        <v>277</v>
      </c>
      <c r="C10" s="1" t="s">
        <v>82</v>
      </c>
      <c r="D10" s="1" t="s">
        <v>188</v>
      </c>
      <c r="F10" t="s">
        <v>128</v>
      </c>
    </row>
    <row r="11" spans="1:6" x14ac:dyDescent="0.35">
      <c r="A11" s="1" t="s">
        <v>82</v>
      </c>
      <c r="C11" t="s">
        <v>34</v>
      </c>
      <c r="D11" s="1" t="s">
        <v>82</v>
      </c>
      <c r="F11" t="s">
        <v>158</v>
      </c>
    </row>
    <row r="12" spans="1:6" x14ac:dyDescent="0.35">
      <c r="A12" t="s">
        <v>122</v>
      </c>
      <c r="B12" s="1" t="s">
        <v>87</v>
      </c>
      <c r="C12" t="s">
        <v>83</v>
      </c>
      <c r="D12" t="s">
        <v>119</v>
      </c>
      <c r="F12" t="s">
        <v>129</v>
      </c>
    </row>
    <row r="13" spans="1:6" x14ac:dyDescent="0.35">
      <c r="A13" t="s">
        <v>123</v>
      </c>
      <c r="B13" s="1" t="s">
        <v>82</v>
      </c>
      <c r="C13" t="s">
        <v>84</v>
      </c>
      <c r="D13" t="s">
        <v>189</v>
      </c>
    </row>
    <row r="14" spans="1:6" x14ac:dyDescent="0.35">
      <c r="A14" t="s">
        <v>143</v>
      </c>
      <c r="B14" t="s">
        <v>278</v>
      </c>
      <c r="D14" s="5"/>
    </row>
    <row r="15" spans="1:6" x14ac:dyDescent="0.35">
      <c r="A15" t="s">
        <v>144</v>
      </c>
      <c r="B15" t="s">
        <v>14</v>
      </c>
      <c r="C15" s="1" t="s">
        <v>15</v>
      </c>
      <c r="D15" s="7"/>
      <c r="F15" s="8" t="s">
        <v>99</v>
      </c>
    </row>
    <row r="16" spans="1:6" x14ac:dyDescent="0.35">
      <c r="B16" t="s">
        <v>279</v>
      </c>
      <c r="C16" t="s">
        <v>88</v>
      </c>
      <c r="D16" s="7"/>
      <c r="F16" s="8" t="s">
        <v>82</v>
      </c>
    </row>
    <row r="17" spans="1:16" x14ac:dyDescent="0.35">
      <c r="A17" s="1" t="s">
        <v>1</v>
      </c>
      <c r="B17" t="s">
        <v>280</v>
      </c>
      <c r="D17" s="5"/>
      <c r="F17" t="s">
        <v>130</v>
      </c>
    </row>
    <row r="18" spans="1:16" x14ac:dyDescent="0.35">
      <c r="A18" s="1" t="s">
        <v>82</v>
      </c>
      <c r="B18" t="s">
        <v>277</v>
      </c>
      <c r="C18" t="s">
        <v>17</v>
      </c>
      <c r="D18" s="5"/>
      <c r="F18" t="s">
        <v>158</v>
      </c>
      <c r="P18" s="5"/>
    </row>
    <row r="19" spans="1:16" x14ac:dyDescent="0.35">
      <c r="A19" t="s">
        <v>145</v>
      </c>
      <c r="C19" t="s">
        <v>88</v>
      </c>
      <c r="D19" s="5"/>
      <c r="F19" t="s">
        <v>131</v>
      </c>
    </row>
    <row r="20" spans="1:16" x14ac:dyDescent="0.35">
      <c r="A20" t="s">
        <v>146</v>
      </c>
    </row>
    <row r="21" spans="1:16" x14ac:dyDescent="0.35">
      <c r="A21" t="s">
        <v>147</v>
      </c>
      <c r="B21" s="1" t="s">
        <v>96</v>
      </c>
      <c r="C21" t="s">
        <v>18</v>
      </c>
      <c r="F21" s="8" t="s">
        <v>100</v>
      </c>
    </row>
    <row r="22" spans="1:16" x14ac:dyDescent="0.35">
      <c r="A22" t="s">
        <v>3</v>
      </c>
      <c r="B22" s="1" t="s">
        <v>82</v>
      </c>
      <c r="C22" t="s">
        <v>88</v>
      </c>
      <c r="F22" s="8" t="s">
        <v>82</v>
      </c>
    </row>
    <row r="23" spans="1:16" x14ac:dyDescent="0.35">
      <c r="B23" t="s">
        <v>282</v>
      </c>
      <c r="F23" t="s">
        <v>376</v>
      </c>
    </row>
    <row r="24" spans="1:16" x14ac:dyDescent="0.35">
      <c r="A24" s="1" t="s">
        <v>89</v>
      </c>
      <c r="B24" t="s">
        <v>284</v>
      </c>
      <c r="C24" t="s">
        <v>90</v>
      </c>
      <c r="F24" t="s">
        <v>158</v>
      </c>
    </row>
    <row r="25" spans="1:16" x14ac:dyDescent="0.35">
      <c r="A25" s="1" t="s">
        <v>82</v>
      </c>
      <c r="B25" t="s">
        <v>283</v>
      </c>
      <c r="C25" t="s">
        <v>88</v>
      </c>
      <c r="F25" t="s">
        <v>132</v>
      </c>
    </row>
    <row r="26" spans="1:16" x14ac:dyDescent="0.35">
      <c r="A26" t="s">
        <v>124</v>
      </c>
    </row>
    <row r="27" spans="1:16" x14ac:dyDescent="0.35">
      <c r="A27" t="s">
        <v>125</v>
      </c>
      <c r="C27" t="s">
        <v>19</v>
      </c>
    </row>
    <row r="28" spans="1:16" x14ac:dyDescent="0.35">
      <c r="A28" t="s">
        <v>148</v>
      </c>
      <c r="B28" s="7"/>
      <c r="C28" t="s">
        <v>88</v>
      </c>
      <c r="F28" s="8" t="s">
        <v>101</v>
      </c>
    </row>
    <row r="29" spans="1:16" x14ac:dyDescent="0.35">
      <c r="A29" t="s">
        <v>149</v>
      </c>
      <c r="B29" s="7"/>
      <c r="F29" s="8" t="s">
        <v>82</v>
      </c>
    </row>
    <row r="30" spans="1:16" x14ac:dyDescent="0.35">
      <c r="B30" s="5"/>
      <c r="F30" t="s">
        <v>133</v>
      </c>
    </row>
    <row r="31" spans="1:16" x14ac:dyDescent="0.35">
      <c r="A31" s="1" t="s">
        <v>27</v>
      </c>
      <c r="B31" s="5"/>
      <c r="C31" s="1" t="s">
        <v>22</v>
      </c>
      <c r="F31" t="s">
        <v>158</v>
      </c>
    </row>
    <row r="32" spans="1:16" x14ac:dyDescent="0.35">
      <c r="A32" s="1" t="s">
        <v>82</v>
      </c>
      <c r="B32" s="5"/>
      <c r="C32" s="1" t="s">
        <v>91</v>
      </c>
      <c r="F32" t="s">
        <v>132</v>
      </c>
    </row>
    <row r="33" spans="1:16" x14ac:dyDescent="0.35">
      <c r="A33" t="s">
        <v>7</v>
      </c>
      <c r="B33" s="5"/>
      <c r="C33" s="6" t="s">
        <v>7</v>
      </c>
    </row>
    <row r="34" spans="1:16" x14ac:dyDescent="0.35">
      <c r="A34" t="s">
        <v>5</v>
      </c>
      <c r="C34" s="6" t="s">
        <v>5</v>
      </c>
    </row>
    <row r="35" spans="1:16" x14ac:dyDescent="0.35">
      <c r="B35" s="7"/>
      <c r="F35" s="8" t="s">
        <v>102</v>
      </c>
    </row>
    <row r="36" spans="1:16" x14ac:dyDescent="0.35">
      <c r="A36" s="8" t="s">
        <v>373</v>
      </c>
      <c r="B36" s="7"/>
      <c r="C36" s="1" t="s">
        <v>150</v>
      </c>
      <c r="F36" s="8" t="s">
        <v>82</v>
      </c>
    </row>
    <row r="37" spans="1:16" x14ac:dyDescent="0.35">
      <c r="A37" s="1" t="s">
        <v>82</v>
      </c>
      <c r="B37" s="5"/>
      <c r="C37" s="8" t="s">
        <v>82</v>
      </c>
      <c r="F37" t="s">
        <v>134</v>
      </c>
    </row>
    <row r="38" spans="1:16" x14ac:dyDescent="0.35">
      <c r="A38" s="18" t="s">
        <v>380</v>
      </c>
      <c r="B38" s="5"/>
      <c r="C38" t="s">
        <v>152</v>
      </c>
      <c r="F38" t="s">
        <v>158</v>
      </c>
    </row>
    <row r="39" spans="1:16" x14ac:dyDescent="0.35">
      <c r="A39" s="18" t="s">
        <v>362</v>
      </c>
      <c r="B39" s="5"/>
      <c r="C39" t="s">
        <v>153</v>
      </c>
      <c r="F39" t="s">
        <v>135</v>
      </c>
    </row>
    <row r="40" spans="1:16" x14ac:dyDescent="0.35">
      <c r="A40" s="18" t="s">
        <v>363</v>
      </c>
      <c r="B40" s="5"/>
      <c r="C40" t="s">
        <v>154</v>
      </c>
    </row>
    <row r="41" spans="1:16" x14ac:dyDescent="0.35">
      <c r="A41" s="18" t="s">
        <v>364</v>
      </c>
      <c r="B41" s="5"/>
    </row>
    <row r="42" spans="1:16" x14ac:dyDescent="0.35">
      <c r="A42" s="18" t="s">
        <v>365</v>
      </c>
      <c r="C42" s="1" t="s">
        <v>151</v>
      </c>
      <c r="F42" s="8" t="s">
        <v>103</v>
      </c>
    </row>
    <row r="43" spans="1:16" x14ac:dyDescent="0.35">
      <c r="A43" s="18" t="s">
        <v>383</v>
      </c>
      <c r="B43" s="7"/>
      <c r="C43" s="8" t="s">
        <v>82</v>
      </c>
      <c r="F43" s="8" t="s">
        <v>82</v>
      </c>
    </row>
    <row r="44" spans="1:16" x14ac:dyDescent="0.35">
      <c r="B44" s="7"/>
      <c r="C44" t="s">
        <v>155</v>
      </c>
      <c r="F44" t="s">
        <v>319</v>
      </c>
    </row>
    <row r="45" spans="1:16" x14ac:dyDescent="0.35">
      <c r="A45" s="5"/>
      <c r="B45" s="5"/>
      <c r="C45" t="s">
        <v>156</v>
      </c>
      <c r="F45" t="s">
        <v>158</v>
      </c>
    </row>
    <row r="46" spans="1:16" x14ac:dyDescent="0.35">
      <c r="A46" s="20" t="s">
        <v>367</v>
      </c>
      <c r="C46" t="s">
        <v>157</v>
      </c>
      <c r="F46" t="s">
        <v>136</v>
      </c>
      <c r="P46" s="5"/>
    </row>
    <row r="47" spans="1:16" x14ac:dyDescent="0.35">
      <c r="A47" s="20" t="s">
        <v>82</v>
      </c>
    </row>
    <row r="48" spans="1:16" x14ac:dyDescent="0.35">
      <c r="A48" s="3" t="s">
        <v>381</v>
      </c>
      <c r="B48" s="18"/>
      <c r="F48" s="8" t="s">
        <v>104</v>
      </c>
    </row>
    <row r="49" spans="1:16" x14ac:dyDescent="0.35">
      <c r="A49" s="3" t="s">
        <v>382</v>
      </c>
      <c r="B49" s="18"/>
      <c r="F49" s="8" t="s">
        <v>82</v>
      </c>
    </row>
    <row r="50" spans="1:16" x14ac:dyDescent="0.35">
      <c r="A50" s="3" t="s">
        <v>368</v>
      </c>
      <c r="B50" s="18"/>
      <c r="F50" t="s">
        <v>137</v>
      </c>
    </row>
    <row r="51" spans="1:16" x14ac:dyDescent="0.35">
      <c r="A51" s="3" t="s">
        <v>369</v>
      </c>
      <c r="B51" s="18"/>
      <c r="F51" t="s">
        <v>158</v>
      </c>
    </row>
    <row r="52" spans="1:16" x14ac:dyDescent="0.35">
      <c r="A52" s="3" t="s">
        <v>370</v>
      </c>
      <c r="B52" s="18"/>
      <c r="F52" t="s">
        <v>138</v>
      </c>
    </row>
    <row r="53" spans="1:16" x14ac:dyDescent="0.35">
      <c r="A53" s="3" t="s">
        <v>384</v>
      </c>
      <c r="B53" s="5"/>
      <c r="F53" s="8"/>
    </row>
    <row r="54" spans="1:16" x14ac:dyDescent="0.35">
      <c r="A54" s="18"/>
      <c r="B54" s="7"/>
      <c r="F54" s="8" t="s">
        <v>105</v>
      </c>
      <c r="P54" s="5"/>
    </row>
    <row r="55" spans="1:16" x14ac:dyDescent="0.35">
      <c r="A55" s="8" t="s">
        <v>372</v>
      </c>
      <c r="B55" s="7"/>
      <c r="F55" s="8" t="s">
        <v>82</v>
      </c>
      <c r="P55" s="6"/>
    </row>
    <row r="56" spans="1:16" x14ac:dyDescent="0.35">
      <c r="A56" s="1" t="s">
        <v>82</v>
      </c>
      <c r="B56" s="5"/>
      <c r="F56" t="s">
        <v>139</v>
      </c>
    </row>
    <row r="57" spans="1:16" x14ac:dyDescent="0.35">
      <c r="A57" s="18" t="s">
        <v>380</v>
      </c>
      <c r="B57" s="5"/>
      <c r="F57" t="s">
        <v>158</v>
      </c>
    </row>
    <row r="58" spans="1:16" x14ac:dyDescent="0.35">
      <c r="A58" s="18" t="s">
        <v>362</v>
      </c>
      <c r="F58" t="s">
        <v>140</v>
      </c>
    </row>
    <row r="59" spans="1:16" x14ac:dyDescent="0.35">
      <c r="A59" s="18" t="s">
        <v>363</v>
      </c>
      <c r="B59" s="1"/>
    </row>
    <row r="60" spans="1:16" x14ac:dyDescent="0.35">
      <c r="A60" s="18" t="s">
        <v>364</v>
      </c>
      <c r="B60" s="1"/>
      <c r="F60" s="8" t="s">
        <v>106</v>
      </c>
      <c r="P60" s="5"/>
    </row>
    <row r="61" spans="1:16" x14ac:dyDescent="0.35">
      <c r="A61" s="18" t="s">
        <v>365</v>
      </c>
      <c r="F61" s="8" t="s">
        <v>82</v>
      </c>
    </row>
    <row r="62" spans="1:16" x14ac:dyDescent="0.35">
      <c r="A62" s="18" t="s">
        <v>383</v>
      </c>
      <c r="F62" t="s">
        <v>141</v>
      </c>
    </row>
    <row r="63" spans="1:16" x14ac:dyDescent="0.35">
      <c r="F63" t="s">
        <v>158</v>
      </c>
    </row>
    <row r="64" spans="1:16" x14ac:dyDescent="0.35">
      <c r="F64" t="s">
        <v>142</v>
      </c>
    </row>
    <row r="66" spans="2:6" x14ac:dyDescent="0.35">
      <c r="B66" s="1"/>
      <c r="F66" s="10"/>
    </row>
    <row r="67" spans="2:6" x14ac:dyDescent="0.35">
      <c r="B67" s="1"/>
      <c r="F67" s="10"/>
    </row>
    <row r="73" spans="2:6" x14ac:dyDescent="0.35">
      <c r="F73" s="7"/>
    </row>
    <row r="74" spans="2:6" x14ac:dyDescent="0.35">
      <c r="F74" s="7"/>
    </row>
    <row r="85" spans="2:2" x14ac:dyDescent="0.35">
      <c r="B85" s="6"/>
    </row>
    <row r="87" spans="2:2" x14ac:dyDescent="0.35">
      <c r="B87" s="7"/>
    </row>
    <row r="88" spans="2:2" x14ac:dyDescent="0.35">
      <c r="B88" s="7"/>
    </row>
    <row r="89" spans="2:2" x14ac:dyDescent="0.35">
      <c r="B89" s="5"/>
    </row>
    <row r="90" spans="2:2" x14ac:dyDescent="0.35">
      <c r="B90" s="5"/>
    </row>
    <row r="91" spans="2:2" x14ac:dyDescent="0.35">
      <c r="B91" s="5"/>
    </row>
    <row r="92" spans="2:2" x14ac:dyDescent="0.35">
      <c r="B92" s="5"/>
    </row>
    <row r="93" spans="2:2" x14ac:dyDescent="0.35">
      <c r="B93" s="7"/>
    </row>
    <row r="94" spans="2:2" x14ac:dyDescent="0.35">
      <c r="B94" s="7"/>
    </row>
    <row r="95" spans="2:2" x14ac:dyDescent="0.35">
      <c r="B95" s="5"/>
    </row>
    <row r="96" spans="2:2" x14ac:dyDescent="0.35">
      <c r="B96" s="5"/>
    </row>
    <row r="97" spans="2:2" x14ac:dyDescent="0.35">
      <c r="B97" s="5"/>
    </row>
    <row r="98" spans="2:2" x14ac:dyDescent="0.35">
      <c r="B98" s="5"/>
    </row>
    <row r="99" spans="2:2" x14ac:dyDescent="0.35">
      <c r="B99" s="7"/>
    </row>
    <row r="100" spans="2:2" x14ac:dyDescent="0.35">
      <c r="B100" s="7"/>
    </row>
    <row r="101" spans="2:2" x14ac:dyDescent="0.35">
      <c r="B101" s="5"/>
    </row>
    <row r="102" spans="2:2" x14ac:dyDescent="0.35">
      <c r="B102" s="5"/>
    </row>
    <row r="103" spans="2:2" x14ac:dyDescent="0.35">
      <c r="B103" s="5"/>
    </row>
    <row r="104" spans="2:2" x14ac:dyDescent="0.35">
      <c r="B104" s="5"/>
    </row>
  </sheetData>
  <sheetProtection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2d107f-4409-4c1e-bd6c-74f36b1a6063" xsi:nil="true"/>
    <Innhold xmlns="54ef2a1d-58c9-4efb-8a30-716601a8312e" xsi:nil="true"/>
    <lcf76f155ced4ddcb4097134ff3c332f xmlns="54ef2a1d-58c9-4efb-8a30-716601a8312e">
      <Terms xmlns="http://schemas.microsoft.com/office/infopath/2007/PartnerControls"/>
    </lcf76f155ced4ddcb4097134ff3c332f>
    <j25543a5815d485da9a5e0773ad762e9 xmlns="6f2d107f-4409-4c1e-bd6c-74f36b1a6063">
      <Terms xmlns="http://schemas.microsoft.com/office/infopath/2007/PartnerControls"/>
    </j25543a5815d485da9a5e0773ad762e9>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EADBB1EF92BB4A9127851244B08582" ma:contentTypeVersion="20" ma:contentTypeDescription="Opprett et nytt dokument." ma:contentTypeScope="" ma:versionID="4d50ae70c79b71bf2b74010970538ef0">
  <xsd:schema xmlns:xsd="http://www.w3.org/2001/XMLSchema" xmlns:xs="http://www.w3.org/2001/XMLSchema" xmlns:p="http://schemas.microsoft.com/office/2006/metadata/properties" xmlns:ns2="6f2d107f-4409-4c1e-bd6c-74f36b1a6063" xmlns:ns3="54ef2a1d-58c9-4efb-8a30-716601a8312e" targetNamespace="http://schemas.microsoft.com/office/2006/metadata/properties" ma:root="true" ma:fieldsID="ba23ab21ae4781a04120fcb230261774" ns2:_="" ns3:_="">
    <xsd:import namespace="6f2d107f-4409-4c1e-bd6c-74f36b1a6063"/>
    <xsd:import namespace="54ef2a1d-58c9-4efb-8a30-716601a8312e"/>
    <xsd:element name="properties">
      <xsd:complexType>
        <xsd:sequence>
          <xsd:element name="documentManagement">
            <xsd:complexType>
              <xsd:all>
                <xsd:element ref="ns2:j25543a5815d485da9a5e0773ad762e9" minOccurs="0"/>
                <xsd:element ref="ns2:TaxCatchAll" minOccurs="0"/>
                <xsd:element ref="ns2:SharedWithUsers" minOccurs="0"/>
                <xsd:element ref="ns2:SharedWithDetails" minOccurs="0"/>
                <xsd:element ref="ns3:MediaServiceMetadata" minOccurs="0"/>
                <xsd:element ref="ns3:MediaServiceFastMetadata" minOccurs="0"/>
                <xsd:element ref="ns3:lcf76f155ced4ddcb4097134ff3c332f"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Innhold" minOccurs="0"/>
                <xsd:element ref="ns3:MediaServiceObjectDetectorVersions" minOccurs="0"/>
                <xsd:element ref="ns3:MediaServiceDateTaken" minOccurs="0"/>
                <xsd:element ref="ns3:MediaServiceSearchPropertie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d107f-4409-4c1e-bd6c-74f36b1a6063" elementFormDefault="qualified">
    <xsd:import namespace="http://schemas.microsoft.com/office/2006/documentManagement/types"/>
    <xsd:import namespace="http://schemas.microsoft.com/office/infopath/2007/PartnerControls"/>
    <xsd:element name="j25543a5815d485da9a5e0773ad762e9" ma:index="9" nillable="true" ma:taxonomy="true" ma:internalName="j25543a5815d485da9a5e0773ad762e9" ma:taxonomyFieldName="GtProjectPhase" ma:displayName="Fase" ma:fieldId="{325543a5-815d-485d-a9a5-e0773ad762e9}" ma:sspId="eb0be57b-a27d-473a-a780-396a80130851" ma:termSetId="abcfc9d9-a263-4abb-8234-be973c46258a"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2ed6226-9350-42a8-be5d-1d4fc175c6ed}" ma:internalName="TaxCatchAll" ma:showField="CatchAllData" ma:web="6f2d107f-4409-4c1e-bd6c-74f36b1a6063">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ef2a1d-58c9-4efb-8a30-716601a8312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Innhold" ma:index="22" nillable="true" ma:displayName="Innhold" ma:format="Dropdown" ma:internalName="Innhold">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634B0-33D4-480B-B60C-F1E2584A2DB0}">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54ef2a1d-58c9-4efb-8a30-716601a8312e"/>
    <ds:schemaRef ds:uri="http://schemas.openxmlformats.org/package/2006/metadata/core-properties"/>
    <ds:schemaRef ds:uri="6f2d107f-4409-4c1e-bd6c-74f36b1a606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370D9EE-87A7-4D43-A74E-F19C68F99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d107f-4409-4c1e-bd6c-74f36b1a6063"/>
    <ds:schemaRef ds:uri="54ef2a1d-58c9-4efb-8a30-716601a831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AFACCC-0D1C-46FB-AC8C-AD5A63184D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Guidance</vt:lpstr>
      <vt:lpstr>Quality</vt:lpstr>
      <vt:lpstr>Price</vt:lpstr>
      <vt:lpstr>Contract risk</vt:lpstr>
      <vt:lpstr>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2025-01-21T14:29:24Z</dcterms:created>
  <dcterms:modified xsi:type="dcterms:W3CDTF">2025-09-23T14:41:38Z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0x0101009DEADBB1EF92BB4A9127851244B08582</vt:lpwstr>
  </property>
  <property fmtid="{D5CDD505-2E9C-101B-9397-08002B2CF9AE}" pid="3" name="GtProjectPhase">
    <vt:lpwstr/>
  </property>
  <property fmtid="{D5CDD505-2E9C-101B-9397-08002B2CF9AE}" pid="4" name="MediaServiceImageTags">
    <vt:lpwstr/>
  </property>
</Properties>
</file>